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81A62561-9A32-4DCB-B71A-7A2341815760}" xr6:coauthVersionLast="44" xr6:coauthVersionMax="44" xr10:uidLastSave="{00000000-0000-0000-0000-000000000000}"/>
  <bookViews>
    <workbookView xWindow="-120" yWindow="-120" windowWidth="29040" windowHeight="15840" activeTab="1" xr2:uid="{851858FD-9E6D-40BC-B9FF-3AB026D59E69}"/>
  </bookViews>
  <sheets>
    <sheet name="WLU" sheetId="3" r:id="rId1"/>
    <sheet name="ACME Lake Co." sheetId="1" r:id="rId2"/>
    <sheet name="Daily Flow-192" sheetId="2" r:id="rId3"/>
    <sheet name="Monthly" sheetId="4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B4" i="3"/>
  <c r="D4" i="3"/>
  <c r="F4" i="3"/>
  <c r="H4" i="3"/>
  <c r="J4" i="3"/>
  <c r="L4" i="3"/>
  <c r="N4" i="3"/>
  <c r="P4" i="3"/>
  <c r="R4" i="3"/>
  <c r="T4" i="3"/>
  <c r="V4" i="3"/>
  <c r="X4" i="3"/>
  <c r="AH33" i="1" l="1"/>
  <c r="AH32" i="1"/>
  <c r="AH34" i="1" s="1"/>
  <c r="AH10" i="1" s="1"/>
  <c r="AH21" i="1"/>
  <c r="T21" i="1"/>
  <c r="S21" i="1"/>
  <c r="R21" i="1"/>
  <c r="AJ21" i="1" s="1"/>
  <c r="Q21" i="1"/>
  <c r="P21" i="1"/>
  <c r="O21" i="1"/>
  <c r="K21" i="1"/>
  <c r="X21" i="1" s="1"/>
  <c r="H21" i="1"/>
  <c r="G21" i="1"/>
  <c r="F21" i="1"/>
  <c r="E21" i="1"/>
  <c r="AD21" i="1" s="1"/>
  <c r="D21" i="1"/>
  <c r="C21" i="1"/>
  <c r="B21" i="1"/>
  <c r="AB21" i="1" s="1"/>
  <c r="AB20" i="1"/>
  <c r="T20" i="1"/>
  <c r="S20" i="1"/>
  <c r="R20" i="1"/>
  <c r="Q20" i="1"/>
  <c r="P20" i="1"/>
  <c r="O20" i="1"/>
  <c r="AH20" i="1" s="1"/>
  <c r="K20" i="1"/>
  <c r="X20" i="1" s="1"/>
  <c r="G20" i="1"/>
  <c r="F20" i="1"/>
  <c r="E20" i="1"/>
  <c r="H20" i="1" s="1"/>
  <c r="D20" i="1"/>
  <c r="C20" i="1"/>
  <c r="B20" i="1"/>
  <c r="AD19" i="1"/>
  <c r="T19" i="1"/>
  <c r="S19" i="1"/>
  <c r="R19" i="1"/>
  <c r="AJ19" i="1" s="1"/>
  <c r="Q19" i="1"/>
  <c r="P19" i="1"/>
  <c r="O19" i="1"/>
  <c r="K19" i="1"/>
  <c r="X19" i="1" s="1"/>
  <c r="G19" i="1"/>
  <c r="F19" i="1"/>
  <c r="E19" i="1"/>
  <c r="D19" i="1"/>
  <c r="C19" i="1"/>
  <c r="B19" i="1"/>
  <c r="AB19" i="1" s="1"/>
  <c r="AE19" i="1" s="1"/>
  <c r="L19" i="1" s="1"/>
  <c r="T18" i="1"/>
  <c r="S18" i="1"/>
  <c r="R18" i="1"/>
  <c r="AJ18" i="1" s="1"/>
  <c r="Q18" i="1"/>
  <c r="P18" i="1"/>
  <c r="O18" i="1"/>
  <c r="K18" i="1"/>
  <c r="X18" i="1" s="1"/>
  <c r="G18" i="1"/>
  <c r="F18" i="1"/>
  <c r="E18" i="1"/>
  <c r="AD18" i="1" s="1"/>
  <c r="D18" i="1"/>
  <c r="C18" i="1"/>
  <c r="B18" i="1"/>
  <c r="AB18" i="1" s="1"/>
  <c r="AH17" i="1"/>
  <c r="T17" i="1"/>
  <c r="S17" i="1"/>
  <c r="R17" i="1"/>
  <c r="AJ17" i="1" s="1"/>
  <c r="Q17" i="1"/>
  <c r="P17" i="1"/>
  <c r="O17" i="1"/>
  <c r="K17" i="1"/>
  <c r="X17" i="1" s="1"/>
  <c r="H17" i="1"/>
  <c r="G17" i="1"/>
  <c r="F17" i="1"/>
  <c r="E17" i="1"/>
  <c r="AD17" i="1" s="1"/>
  <c r="D17" i="1"/>
  <c r="C17" i="1"/>
  <c r="B17" i="1"/>
  <c r="AB17" i="1" s="1"/>
  <c r="AH16" i="1"/>
  <c r="AB16" i="1"/>
  <c r="T16" i="1"/>
  <c r="S16" i="1"/>
  <c r="R16" i="1"/>
  <c r="AJ16" i="1" s="1"/>
  <c r="Q16" i="1"/>
  <c r="P16" i="1"/>
  <c r="O16" i="1"/>
  <c r="K16" i="1"/>
  <c r="X16" i="1" s="1"/>
  <c r="G16" i="1"/>
  <c r="F16" i="1"/>
  <c r="E16" i="1"/>
  <c r="H16" i="1" s="1"/>
  <c r="D16" i="1"/>
  <c r="C16" i="1"/>
  <c r="B16" i="1"/>
  <c r="AD15" i="1"/>
  <c r="T15" i="1"/>
  <c r="S15" i="1"/>
  <c r="R15" i="1"/>
  <c r="AJ15" i="1" s="1"/>
  <c r="Q15" i="1"/>
  <c r="P15" i="1"/>
  <c r="O15" i="1"/>
  <c r="K15" i="1"/>
  <c r="X15" i="1" s="1"/>
  <c r="G15" i="1"/>
  <c r="F15" i="1"/>
  <c r="E15" i="1"/>
  <c r="D15" i="1"/>
  <c r="C15" i="1"/>
  <c r="B15" i="1"/>
  <c r="AB15" i="1" s="1"/>
  <c r="AE15" i="1" s="1"/>
  <c r="L15" i="1" s="1"/>
  <c r="T14" i="1"/>
  <c r="S14" i="1"/>
  <c r="R14" i="1"/>
  <c r="AJ14" i="1" s="1"/>
  <c r="Q14" i="1"/>
  <c r="P14" i="1"/>
  <c r="O14" i="1"/>
  <c r="K14" i="1"/>
  <c r="X14" i="1" s="1"/>
  <c r="G14" i="1"/>
  <c r="F14" i="1"/>
  <c r="E14" i="1"/>
  <c r="AD14" i="1" s="1"/>
  <c r="D14" i="1"/>
  <c r="C14" i="1"/>
  <c r="B14" i="1"/>
  <c r="AB14" i="1" s="1"/>
  <c r="AH13" i="1"/>
  <c r="AK13" i="1" s="1"/>
  <c r="U13" i="1" s="1"/>
  <c r="AD13" i="1"/>
  <c r="T13" i="1"/>
  <c r="S13" i="1"/>
  <c r="R13" i="1"/>
  <c r="AJ13" i="1" s="1"/>
  <c r="Q13" i="1"/>
  <c r="Q25" i="1" s="1"/>
  <c r="P13" i="1"/>
  <c r="O13" i="1"/>
  <c r="K13" i="1"/>
  <c r="X13" i="1" s="1"/>
  <c r="H13" i="1"/>
  <c r="M13" i="1" s="1"/>
  <c r="G13" i="1"/>
  <c r="F13" i="1"/>
  <c r="E13" i="1"/>
  <c r="D13" i="1"/>
  <c r="D23" i="1" s="1"/>
  <c r="C13" i="1"/>
  <c r="B13" i="1"/>
  <c r="AB13" i="1" s="1"/>
  <c r="AE13" i="1" s="1"/>
  <c r="L13" i="1" s="1"/>
  <c r="AH12" i="1"/>
  <c r="AB12" i="1"/>
  <c r="T12" i="1"/>
  <c r="S12" i="1"/>
  <c r="R12" i="1"/>
  <c r="R22" i="1" s="1"/>
  <c r="Q12" i="1"/>
  <c r="P12" i="1"/>
  <c r="O12" i="1"/>
  <c r="K12" i="1"/>
  <c r="X12" i="1" s="1"/>
  <c r="G12" i="1"/>
  <c r="F12" i="1"/>
  <c r="E12" i="1"/>
  <c r="H12" i="1" s="1"/>
  <c r="D12" i="1"/>
  <c r="C12" i="1"/>
  <c r="B12" i="1"/>
  <c r="AD11" i="1"/>
  <c r="T11" i="1"/>
  <c r="S11" i="1"/>
  <c r="R11" i="1"/>
  <c r="AJ11" i="1" s="1"/>
  <c r="Q11" i="1"/>
  <c r="P11" i="1"/>
  <c r="O11" i="1"/>
  <c r="K11" i="1"/>
  <c r="X11" i="1" s="1"/>
  <c r="G11" i="1"/>
  <c r="F11" i="1"/>
  <c r="F24" i="1" s="1"/>
  <c r="E11" i="1"/>
  <c r="D11" i="1"/>
  <c r="C11" i="1"/>
  <c r="B11" i="1"/>
  <c r="AB11" i="1" s="1"/>
  <c r="AE11" i="1" s="1"/>
  <c r="L11" i="1" s="1"/>
  <c r="AB10" i="1"/>
  <c r="W22" i="1"/>
  <c r="T10" i="1"/>
  <c r="T24" i="1" s="1"/>
  <c r="S10" i="1"/>
  <c r="S23" i="1" s="1"/>
  <c r="R10" i="1"/>
  <c r="Q10" i="1"/>
  <c r="Q23" i="1" s="1"/>
  <c r="P10" i="1"/>
  <c r="P25" i="1" s="1"/>
  <c r="O10" i="1"/>
  <c r="O22" i="1" s="1"/>
  <c r="K10" i="1"/>
  <c r="X10" i="1" s="1"/>
  <c r="J22" i="1"/>
  <c r="I22" i="1"/>
  <c r="G10" i="1"/>
  <c r="G23" i="1" s="1"/>
  <c r="F10" i="1"/>
  <c r="F25" i="1" s="1"/>
  <c r="E10" i="1"/>
  <c r="AD10" i="1" s="1"/>
  <c r="AE10" i="1" s="1"/>
  <c r="D10" i="1"/>
  <c r="D24" i="1" s="1"/>
  <c r="C10" i="1"/>
  <c r="C23" i="1" s="1"/>
  <c r="B10" i="1"/>
  <c r="B22" i="1" s="1"/>
  <c r="L10" i="1" l="1"/>
  <c r="AE14" i="1"/>
  <c r="L14" i="1" s="1"/>
  <c r="V14" i="1"/>
  <c r="Y14" i="1" s="1"/>
  <c r="AE17" i="1"/>
  <c r="L17" i="1" s="1"/>
  <c r="AK17" i="1"/>
  <c r="U17" i="1" s="1"/>
  <c r="Y13" i="1"/>
  <c r="V17" i="1"/>
  <c r="Y17" i="1" s="1"/>
  <c r="AE18" i="1"/>
  <c r="L18" i="1" s="1"/>
  <c r="AE21" i="1"/>
  <c r="L21" i="1" s="1"/>
  <c r="M21" i="1" s="1"/>
  <c r="AK21" i="1"/>
  <c r="U21" i="1" s="1"/>
  <c r="V13" i="1"/>
  <c r="M17" i="1"/>
  <c r="V21" i="1"/>
  <c r="Y21" i="1" s="1"/>
  <c r="W28" i="1"/>
  <c r="X22" i="1"/>
  <c r="AK16" i="1"/>
  <c r="U16" i="1" s="1"/>
  <c r="V16" i="1" s="1"/>
  <c r="Y16" i="1" s="1"/>
  <c r="AJ20" i="1"/>
  <c r="AK20" i="1" s="1"/>
  <c r="U20" i="1" s="1"/>
  <c r="V20" i="1" s="1"/>
  <c r="Y20" i="1" s="1"/>
  <c r="K22" i="1"/>
  <c r="T23" i="1"/>
  <c r="P24" i="1"/>
  <c r="G25" i="1"/>
  <c r="H10" i="1"/>
  <c r="AD12" i="1"/>
  <c r="AE12" i="1" s="1"/>
  <c r="H14" i="1"/>
  <c r="M14" i="1" s="1"/>
  <c r="AH14" i="1"/>
  <c r="AK14" i="1" s="1"/>
  <c r="U14" i="1" s="1"/>
  <c r="AD16" i="1"/>
  <c r="AE16" i="1" s="1"/>
  <c r="L16" i="1" s="1"/>
  <c r="M16" i="1" s="1"/>
  <c r="H18" i="1"/>
  <c r="AH18" i="1"/>
  <c r="AK18" i="1" s="1"/>
  <c r="U18" i="1" s="1"/>
  <c r="V18" i="1" s="1"/>
  <c r="Y18" i="1" s="1"/>
  <c r="AD20" i="1"/>
  <c r="AE20" i="1" s="1"/>
  <c r="L20" i="1" s="1"/>
  <c r="M20" i="1" s="1"/>
  <c r="F23" i="1"/>
  <c r="P23" i="1"/>
  <c r="G24" i="1"/>
  <c r="Q24" i="1"/>
  <c r="C25" i="1"/>
  <c r="S25" i="1"/>
  <c r="AJ12" i="1"/>
  <c r="AK12" i="1" s="1"/>
  <c r="U12" i="1" s="1"/>
  <c r="V12" i="1" s="1"/>
  <c r="Y12" i="1" s="1"/>
  <c r="E22" i="1"/>
  <c r="AJ10" i="1"/>
  <c r="AK10" i="1" s="1"/>
  <c r="H11" i="1"/>
  <c r="M11" i="1" s="1"/>
  <c r="AH11" i="1"/>
  <c r="AK11" i="1" s="1"/>
  <c r="U11" i="1" s="1"/>
  <c r="V11" i="1" s="1"/>
  <c r="Y11" i="1" s="1"/>
  <c r="H15" i="1"/>
  <c r="M15" i="1" s="1"/>
  <c r="AH15" i="1"/>
  <c r="AK15" i="1" s="1"/>
  <c r="U15" i="1" s="1"/>
  <c r="V15" i="1" s="1"/>
  <c r="Y15" i="1" s="1"/>
  <c r="H19" i="1"/>
  <c r="M19" i="1" s="1"/>
  <c r="AH19" i="1"/>
  <c r="AK19" i="1" s="1"/>
  <c r="U19" i="1" s="1"/>
  <c r="V19" i="1" s="1"/>
  <c r="Y19" i="1" s="1"/>
  <c r="C24" i="1"/>
  <c r="S24" i="1"/>
  <c r="D25" i="1"/>
  <c r="T25" i="1"/>
  <c r="L12" i="1" l="1"/>
  <c r="M12" i="1" s="1"/>
  <c r="AE22" i="1"/>
  <c r="AK22" i="1"/>
  <c r="U10" i="1"/>
  <c r="M18" i="1"/>
  <c r="H23" i="1"/>
  <c r="H24" i="1"/>
  <c r="M10" i="1"/>
  <c r="H25" i="1"/>
  <c r="H22" i="1"/>
  <c r="L22" i="1"/>
  <c r="M24" i="1" l="1"/>
  <c r="M25" i="1"/>
  <c r="M22" i="1"/>
  <c r="M23" i="1"/>
  <c r="U22" i="1"/>
  <c r="V10" i="1"/>
  <c r="V25" i="1" l="1"/>
  <c r="V22" i="1"/>
  <c r="V28" i="1"/>
  <c r="X28" i="1" s="1"/>
  <c r="V23" i="1"/>
  <c r="V24" i="1"/>
  <c r="Y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jtappan</author>
    <author>Peggy J. Hanks</author>
    <author>pjhanks</author>
  </authors>
  <commentList>
    <comment ref="H9" authorId="0" shapeId="0" xr:uid="{45286970-4F0B-4BEE-AF04-9FDB7E5CDBD4}">
      <text>
        <r>
          <rPr>
            <b/>
            <sz val="8"/>
            <color indexed="81"/>
            <rFont val="Tahoma"/>
            <family val="2"/>
          </rPr>
          <t>Pumped into holding pond</t>
        </r>
      </text>
    </comment>
    <comment ref="I9" authorId="1" shapeId="0" xr:uid="{7AB8ED80-8613-4FA1-ACBE-44288A96A598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J9" authorId="1" shapeId="0" xr:uid="{D5F54C13-0571-492B-8956-9923848A049F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  <comment ref="AG9" authorId="2" shapeId="0" xr:uid="{EF1B325B-06AA-4E9D-98AE-6347BF4B40ED}">
      <text>
        <r>
          <rPr>
            <b/>
            <sz val="9"/>
            <color indexed="81"/>
            <rFont val="Tahoma"/>
            <family val="2"/>
          </rPr>
          <t>pjhanks:</t>
        </r>
        <r>
          <rPr>
            <sz val="9"/>
            <color indexed="81"/>
            <rFont val="Tahoma"/>
            <family val="2"/>
          </rPr>
          <t xml:space="preserve">
07/30/14 &amp; 05/20/15</t>
        </r>
      </text>
    </comment>
  </commentList>
</comments>
</file>

<file path=xl/sharedStrings.xml><?xml version="1.0" encoding="utf-8"?>
<sst xmlns="http://schemas.openxmlformats.org/spreadsheetml/2006/main" count="252" uniqueCount="128">
  <si>
    <t xml:space="preserve">254/192  ACME - Lake County </t>
  </si>
  <si>
    <t>Plant Permitted Capacity</t>
  </si>
  <si>
    <t>335.26 (mgy)   .918 (mgd) from groundwater</t>
  </si>
  <si>
    <t>Hyper Links'!A1</t>
  </si>
  <si>
    <t>SJRWMD CUP:</t>
  </si>
  <si>
    <t xml:space="preserve"> Expires: 11/12/18</t>
  </si>
  <si>
    <t>Water Loss-Use'!A1</t>
  </si>
  <si>
    <t>Well 1-IR1 (Legends)</t>
  </si>
  <si>
    <t>Well 2-IR2 (Legends)</t>
  </si>
  <si>
    <t>Total Water Used/Loss</t>
  </si>
  <si>
    <t>SW1 Golf Course</t>
  </si>
  <si>
    <t>SW2 Residential</t>
  </si>
  <si>
    <r>
      <t xml:space="preserve">IR1 &amp; IR2 Source Meter Error Adj.
</t>
    </r>
    <r>
      <rPr>
        <sz val="10"/>
        <color rgb="FF640013"/>
        <rFont val="Arial"/>
        <family val="2"/>
      </rPr>
      <t xml:space="preserve">(03/06/17 -1.00% &amp; -0.90%) </t>
    </r>
    <r>
      <rPr>
        <sz val="10"/>
        <color rgb="FFFF00FF"/>
        <rFont val="Arial"/>
        <family val="2"/>
      </rPr>
      <t>(03/07/18 +2.44%&amp; +2.56%)</t>
    </r>
  </si>
  <si>
    <r>
      <t xml:space="preserve">SW1 &amp; SW2 Source MeterError Adj.
</t>
    </r>
    <r>
      <rPr>
        <sz val="10"/>
        <color rgb="FF640013"/>
        <rFont val="Arial"/>
        <family val="2"/>
      </rPr>
      <t xml:space="preserve"> (03/07/18 -0.43% &amp; +0.50%) </t>
    </r>
    <r>
      <rPr>
        <sz val="10"/>
        <color rgb="FFFF00FF"/>
        <rFont val="Arial"/>
        <family val="2"/>
      </rPr>
      <t>SW1 -3.50% 01-25-19</t>
    </r>
  </si>
  <si>
    <t xml:space="preserve">Well 1-IR1 Total Flow </t>
  </si>
  <si>
    <t>IR1 Daily Avg.</t>
  </si>
  <si>
    <t>IR1 Daily Peak</t>
  </si>
  <si>
    <t>IR2 Total Flow</t>
  </si>
  <si>
    <t>IR2 Daily Avg</t>
  </si>
  <si>
    <t>IR2 Daily Peak</t>
  </si>
  <si>
    <t>IR1 &amp; IR2 Total Flow</t>
  </si>
  <si>
    <t>Gallons Used</t>
  </si>
  <si>
    <t>Gallons Loss</t>
  </si>
  <si>
    <t>Total Used/ Loss</t>
  </si>
  <si>
    <t>Total Pumped Meter Error</t>
  </si>
  <si>
    <t>IR1 &amp; IR2 Total Flow (+) Source Mtr Error)</t>
  </si>
  <si>
    <t>Holding Pond</t>
  </si>
  <si>
    <t xml:space="preserve">SW1 Flow </t>
  </si>
  <si>
    <t>SW1 Daily Avg.</t>
  </si>
  <si>
    <t>SW1 Daily Max.</t>
  </si>
  <si>
    <t xml:space="preserve">SW2 Flow </t>
  </si>
  <si>
    <t>SW2 Daily Avg.</t>
  </si>
  <si>
    <t>SW2 Daily Max.</t>
  </si>
  <si>
    <t>SW1 &amp; SW2 Total Flow (+) Source Mtr Error)</t>
  </si>
  <si>
    <t>Billed Consumption</t>
  </si>
  <si>
    <t>Total AFW(Total Used/Loss + Billed)</t>
  </si>
  <si>
    <t>AFW % plus source mtr. error</t>
  </si>
  <si>
    <t>2018               AFW %</t>
  </si>
  <si>
    <t>Well 1 (IR1) Meter Adj. %</t>
  </si>
  <si>
    <t xml:space="preserve"> Well 1 (IR1) Pumped Meter Adj.</t>
  </si>
  <si>
    <t>Well 2 (IR2) Meter Adj. %</t>
  </si>
  <si>
    <t xml:space="preserve"> Well 2 (IR2) Pumped Meter Adj.</t>
  </si>
  <si>
    <t>Total Pumped Meter Adj.</t>
  </si>
  <si>
    <t>SW1 Meter Adj. %</t>
  </si>
  <si>
    <t xml:space="preserve"> SW1 Pumped Meter Adj.</t>
  </si>
  <si>
    <t>SW2 Meter Adj. %</t>
  </si>
  <si>
    <t>SW2 Pumped Meter Adj.</t>
  </si>
  <si>
    <t>-0.43 &amp;       -3.50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</si>
  <si>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</si>
  <si>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</si>
  <si>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</si>
  <si>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</si>
  <si>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</si>
  <si>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</si>
  <si>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</si>
  <si>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</si>
  <si>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</si>
  <si>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</si>
  <si>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</si>
  <si>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</si>
  <si>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Grand Total</t>
  </si>
  <si>
    <t>Average</t>
  </si>
  <si>
    <t>Minimum</t>
  </si>
  <si>
    <t xml:space="preserve">IR1 &amp; IR2 </t>
  </si>
  <si>
    <t>SW1 &amp; SW2</t>
  </si>
  <si>
    <t>Maximum</t>
  </si>
  <si>
    <t>Water Loss/Use Proof</t>
  </si>
  <si>
    <t>YTD AFW% Jan-Dec</t>
  </si>
  <si>
    <t>Proof to Total Billed</t>
  </si>
  <si>
    <t>01/01-01/25/19</t>
  </si>
  <si>
    <t>01/26-01/31/19</t>
  </si>
  <si>
    <t>254/192  ACME - Lake County</t>
  </si>
  <si>
    <t xml:space="preserve">MWAF - link to AH(x) </t>
  </si>
  <si>
    <t>Well 1 (IR1  Primary Auto Well) - Pumped To Pond</t>
  </si>
  <si>
    <t>IR1</t>
  </si>
  <si>
    <t>Day</t>
  </si>
  <si>
    <t>Avg.</t>
  </si>
  <si>
    <t>Max</t>
  </si>
  <si>
    <t>Proof</t>
  </si>
  <si>
    <t>Well 2 (IR2 Supply Well) - Pumped To Pond</t>
  </si>
  <si>
    <t>IR2</t>
  </si>
  <si>
    <t>IR1 &amp; IR2 Combined</t>
  </si>
  <si>
    <t>IR1 &amp; IR2</t>
  </si>
  <si>
    <t>SW1 Golf Course Flow (SW1  Golf Course # 1 HSP ETM)</t>
  </si>
  <si>
    <t>SW1</t>
  </si>
  <si>
    <t xml:space="preserve">SW2 Residential Flow </t>
  </si>
  <si>
    <t>SW2</t>
  </si>
  <si>
    <t>Combined SW1 &amp; SW2 (Golf and Residential)</t>
  </si>
  <si>
    <t>Jan Grand Total</t>
  </si>
  <si>
    <t>Feb Grand Total</t>
  </si>
  <si>
    <t>March Grand Total</t>
  </si>
  <si>
    <t>April Grand Total</t>
  </si>
  <si>
    <t>May Grand Total</t>
  </si>
  <si>
    <t>June Grand Total</t>
  </si>
  <si>
    <t>July Grand Total</t>
  </si>
  <si>
    <t>Aug Grand Total</t>
  </si>
  <si>
    <t>Sept Grand Total</t>
  </si>
  <si>
    <t>Oct Grand Total</t>
  </si>
  <si>
    <t>Nov Grand Total</t>
  </si>
  <si>
    <t>Dec Grand Total</t>
  </si>
  <si>
    <t>ACME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</si>
  <si>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</si>
  <si>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</si>
  <si>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</si>
  <si>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</si>
  <si>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</si>
  <si>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</si>
  <si>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</si>
  <si>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</si>
  <si>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</si>
  <si>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</si>
  <si>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</si>
  <si>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</si>
  <si>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</si>
  <si>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</si>
  <si>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</si>
  <si>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</si>
  <si>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</si>
  <si>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</si>
  <si>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</si>
  <si>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</si>
  <si>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</si>
  <si>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</si>
  <si>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</si>
  <si>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</si>
  <si>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</si>
  <si>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</si>
  <si>
    <t>ACME Water (Lake County)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</si>
</sst>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000"/>
    <numFmt numFmtId="165" formatCode="0.000000"/>
    <numFmt numFmtId="166" formatCode="#,##0.000000"/>
    <numFmt numFmtId="167" formatCode="0.0%"/>
    <numFmt numFmtId="168" formatCode="0.000"/>
    <numFmt numFmtId="169" formatCode="mm/dd/yy;@"/>
    <numFmt numFmtId="170" formatCode="0.00000"/>
    <numFmt numFmtId="173" formatCode="_(* #,##0_);_(* \(#,##0\);_(* &quot;-&quot;??_);_(@_)"/>
  </numFmts>
  <fonts count="58">
    <font>
      <sz val="11"/>
      <color theme="1"/>
      <name val="Arial"/>
      <family val="2"/>
    </font>
    <font>
      <sz val="9"/>
      <name val="Geneva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9"/>
      <color theme="10"/>
      <name val="Geneva"/>
      <family val="2"/>
    </font>
    <font>
      <u/>
      <sz val="9"/>
      <color rgb="FF0070C0"/>
      <name val="Geneva"/>
      <family val="2"/>
    </font>
    <font>
      <u/>
      <sz val="10"/>
      <color theme="8" tint="-0.249977111117893"/>
      <name val="Arial"/>
      <family val="2"/>
    </font>
    <font>
      <sz val="10"/>
      <name val="Geneva"/>
      <family val="2"/>
    </font>
    <font>
      <b/>
      <sz val="8"/>
      <color indexed="10"/>
      <name val="Geneva"/>
      <family val="2"/>
    </font>
    <font>
      <b/>
      <sz val="8"/>
      <color indexed="10"/>
      <name val="Arial"/>
      <family val="2"/>
    </font>
    <font>
      <b/>
      <sz val="10"/>
      <color rgb="FF640013"/>
      <name val="Arial"/>
      <family val="2"/>
    </font>
    <font>
      <sz val="10"/>
      <color rgb="FF640013"/>
      <name val="Arial"/>
      <family val="2"/>
    </font>
    <font>
      <sz val="10"/>
      <color rgb="FFFF00FF"/>
      <name val="Arial"/>
      <family val="2"/>
    </font>
    <font>
      <sz val="9"/>
      <color theme="9" tint="-0.499984740745262"/>
      <name val="Arial"/>
      <family val="2"/>
    </font>
    <font>
      <sz val="10"/>
      <color theme="3" tint="-0.249977111117893"/>
      <name val="Arial"/>
      <family val="2"/>
    </font>
    <font>
      <sz val="10"/>
      <color rgb="FF800000"/>
      <name val="Arial"/>
      <family val="2"/>
    </font>
    <font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800000"/>
      <name val="Arial"/>
      <family val="2"/>
    </font>
    <font>
      <sz val="9"/>
      <name val="Geneva"/>
    </font>
    <font>
      <b/>
      <sz val="10"/>
      <color indexed="53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Geneva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theme="3" tint="-0.249977111117893"/>
      <name val="Geneva"/>
      <family val="2"/>
    </font>
    <font>
      <i/>
      <sz val="10"/>
      <name val="Arial"/>
      <family val="2"/>
    </font>
    <font>
      <sz val="9"/>
      <color theme="1"/>
      <name val="Arial"/>
      <family val="2"/>
    </font>
    <font>
      <sz val="9"/>
      <color theme="3" tint="-0.249977111117893"/>
      <name val="Arial"/>
      <family val="2"/>
    </font>
    <font>
      <sz val="9"/>
      <color rgb="FF800000"/>
      <name val="Arial"/>
      <family val="2"/>
    </font>
    <font>
      <sz val="9"/>
      <color rgb="FF640013"/>
      <name val="Arial"/>
      <family val="2"/>
    </font>
    <font>
      <b/>
      <sz val="9"/>
      <color rgb="FF8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name val="Geneva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color indexed="10"/>
      <name val="Arial"/>
      <family val="2"/>
    </font>
    <font>
      <i/>
      <sz val="9"/>
      <name val="Arial"/>
      <family val="2"/>
    </font>
    <font>
      <b/>
      <i/>
      <sz val="11"/>
      <color rgb="FFFF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8"/>
      <name val="Geneva"/>
      <family val="2"/>
    </font>
    <font>
      <sz val="8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name val="Genev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 applyProtection="0"/>
    <xf numFmtId="0" fontId="11" fillId="0" borderId="0"/>
    <xf numFmtId="0" fontId="11" fillId="0" borderId="0"/>
    <xf numFmtId="0" fontId="23" fillId="0" borderId="0"/>
    <xf numFmtId="0" fontId="1" fillId="0" borderId="0" applyProtection="0"/>
    <xf numFmtId="0" fontId="11" fillId="0" borderId="0"/>
    <xf numFmtId="43" fontId="4" fillId="0" borderId="0" applyFont="0" applyFill="0" applyBorder="0" applyAlignment="0" applyProtection="0"/>
  </cellStyleXfs>
  <cellXfs count="300">
    <xf numFmtId="0" fontId="0" fillId="0" borderId="0" xfId="0"/>
    <xf numFmtId="0" fontId="2" fillId="2" borderId="0" xfId="3" applyFont="1" applyFill="1"/>
    <xf numFmtId="0" fontId="2" fillId="0" borderId="0" xfId="3" applyFont="1"/>
    <xf numFmtId="0" fontId="3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6" fillId="0" borderId="0" xfId="3" applyFont="1"/>
    <xf numFmtId="0" fontId="7" fillId="0" borderId="0" xfId="0" applyFont="1" applyAlignment="1">
      <alignment horizontal="left" wrapText="1"/>
    </xf>
    <xf numFmtId="0" fontId="7" fillId="0" borderId="0" xfId="0" applyFont="1"/>
    <xf numFmtId="0" fontId="9" fillId="0" borderId="0" xfId="2" quotePrefix="1" applyFont="1" applyAlignment="1" applyProtection="1"/>
    <xf numFmtId="14" fontId="3" fillId="0" borderId="0" xfId="3" applyNumberFormat="1" applyFont="1"/>
    <xf numFmtId="0" fontId="3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0" fontId="10" fillId="0" borderId="0" xfId="2" quotePrefix="1" applyFont="1" applyAlignment="1" applyProtection="1"/>
    <xf numFmtId="3" fontId="12" fillId="0" borderId="0" xfId="4" applyNumberFormat="1" applyFont="1"/>
    <xf numFmtId="0" fontId="13" fillId="0" borderId="0" xfId="0" applyFont="1"/>
    <xf numFmtId="0" fontId="3" fillId="0" borderId="0" xfId="5" applyFont="1" applyAlignment="1">
      <alignment horizontal="left"/>
    </xf>
    <xf numFmtId="0" fontId="3" fillId="0" borderId="0" xfId="3" applyFont="1" applyAlignment="1">
      <alignment horizontal="center"/>
    </xf>
    <xf numFmtId="0" fontId="8" fillId="0" borderId="0" xfId="2" applyAlignment="1" applyProtection="1"/>
    <xf numFmtId="0" fontId="0" fillId="0" borderId="0" xfId="0" applyAlignment="1">
      <alignment horizontal="center" wrapText="1"/>
    </xf>
    <xf numFmtId="0" fontId="3" fillId="0" borderId="1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3" fillId="0" borderId="5" xfId="3" applyFont="1" applyBorder="1" applyAlignment="1">
      <alignment horizontal="center" wrapText="1"/>
    </xf>
    <xf numFmtId="0" fontId="3" fillId="0" borderId="6" xfId="3" applyFont="1" applyBorder="1" applyAlignment="1">
      <alignment horizontal="center" wrapText="1"/>
    </xf>
    <xf numFmtId="0" fontId="6" fillId="0" borderId="6" xfId="3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3" fillId="4" borderId="7" xfId="3" applyFont="1" applyFill="1" applyBorder="1" applyAlignment="1">
      <alignment horizontal="center" wrapText="1"/>
    </xf>
    <xf numFmtId="0" fontId="3" fillId="4" borderId="6" xfId="3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wrapText="1"/>
    </xf>
    <xf numFmtId="9" fontId="17" fillId="7" borderId="14" xfId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17" fontId="6" fillId="0" borderId="18" xfId="0" applyNumberFormat="1" applyFont="1" applyBorder="1"/>
    <xf numFmtId="164" fontId="18" fillId="0" borderId="16" xfId="3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165" fontId="18" fillId="8" borderId="16" xfId="3" applyNumberFormat="1" applyFont="1" applyFill="1" applyBorder="1" applyAlignment="1">
      <alignment horizontal="center"/>
    </xf>
    <xf numFmtId="165" fontId="19" fillId="0" borderId="16" xfId="3" applyNumberFormat="1" applyFont="1" applyBorder="1" applyAlignment="1">
      <alignment horizontal="center"/>
    </xf>
    <xf numFmtId="165" fontId="18" fillId="0" borderId="16" xfId="3" applyNumberFormat="1" applyFont="1" applyBorder="1" applyAlignment="1">
      <alignment horizontal="center"/>
    </xf>
    <xf numFmtId="0" fontId="18" fillId="0" borderId="0" xfId="3" applyFont="1"/>
    <xf numFmtId="165" fontId="18" fillId="5" borderId="16" xfId="0" applyNumberFormat="1" applyFont="1" applyFill="1" applyBorder="1" applyAlignment="1">
      <alignment horizontal="center"/>
    </xf>
    <xf numFmtId="165" fontId="20" fillId="0" borderId="16" xfId="0" applyNumberFormat="1" applyFont="1" applyBorder="1"/>
    <xf numFmtId="10" fontId="18" fillId="0" borderId="16" xfId="1" applyNumberFormat="1" applyFont="1" applyBorder="1" applyAlignment="1">
      <alignment horizontal="center"/>
    </xf>
    <xf numFmtId="9" fontId="17" fillId="7" borderId="20" xfId="1" applyFont="1" applyFill="1" applyBorder="1" applyAlignment="1">
      <alignment horizontal="center" vertical="center"/>
    </xf>
    <xf numFmtId="10" fontId="15" fillId="0" borderId="15" xfId="3" applyNumberFormat="1" applyFont="1" applyBorder="1" applyAlignment="1">
      <alignment horizontal="center"/>
    </xf>
    <xf numFmtId="166" fontId="15" fillId="0" borderId="18" xfId="0" applyNumberFormat="1" applyFont="1" applyBorder="1" applyAlignment="1">
      <alignment horizontal="center"/>
    </xf>
    <xf numFmtId="10" fontId="15" fillId="0" borderId="18" xfId="3" applyNumberFormat="1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166" fontId="15" fillId="0" borderId="19" xfId="0" applyNumberFormat="1" applyFont="1" applyBorder="1"/>
    <xf numFmtId="0" fontId="15" fillId="0" borderId="0" xfId="0" applyFont="1"/>
    <xf numFmtId="49" fontId="15" fillId="0" borderId="15" xfId="3" applyNumberFormat="1" applyFont="1" applyBorder="1" applyAlignment="1">
      <alignment horizontal="center" wrapText="1"/>
    </xf>
    <xf numFmtId="165" fontId="15" fillId="0" borderId="19" xfId="0" applyNumberFormat="1" applyFont="1" applyBorder="1"/>
    <xf numFmtId="0" fontId="20" fillId="0" borderId="0" xfId="0" applyFont="1"/>
    <xf numFmtId="0" fontId="3" fillId="0" borderId="18" xfId="0" applyFont="1" applyBorder="1"/>
    <xf numFmtId="164" fontId="18" fillId="0" borderId="18" xfId="3" applyNumberFormat="1" applyFont="1" applyBorder="1" applyAlignment="1">
      <alignment horizontal="center"/>
    </xf>
    <xf numFmtId="165" fontId="18" fillId="8" borderId="18" xfId="3" applyNumberFormat="1" applyFont="1" applyFill="1" applyBorder="1" applyAlignment="1">
      <alignment horizontal="center"/>
    </xf>
    <xf numFmtId="165" fontId="19" fillId="0" borderId="18" xfId="3" applyNumberFormat="1" applyFont="1" applyBorder="1" applyAlignment="1">
      <alignment horizontal="center"/>
    </xf>
    <xf numFmtId="165" fontId="18" fillId="0" borderId="18" xfId="3" applyNumberFormat="1" applyFont="1" applyBorder="1" applyAlignment="1">
      <alignment horizontal="center"/>
    </xf>
    <xf numFmtId="165" fontId="18" fillId="5" borderId="18" xfId="0" applyNumberFormat="1" applyFont="1" applyFill="1" applyBorder="1" applyAlignment="1">
      <alignment horizontal="center"/>
    </xf>
    <xf numFmtId="165" fontId="20" fillId="0" borderId="18" xfId="0" applyNumberFormat="1" applyFont="1" applyBorder="1"/>
    <xf numFmtId="9" fontId="17" fillId="7" borderId="21" xfId="1" applyFont="1" applyFill="1" applyBorder="1" applyAlignment="1">
      <alignment horizontal="center" vertical="center"/>
    </xf>
    <xf numFmtId="10" fontId="15" fillId="0" borderId="0" xfId="0" applyNumberFormat="1" applyFont="1"/>
    <xf numFmtId="165" fontId="15" fillId="0" borderId="0" xfId="0" applyNumberFormat="1" applyFont="1"/>
    <xf numFmtId="165" fontId="14" fillId="0" borderId="0" xfId="0" applyNumberFormat="1" applyFont="1" applyAlignment="1">
      <alignment horizontal="center"/>
    </xf>
    <xf numFmtId="165" fontId="18" fillId="5" borderId="18" xfId="3" applyNumberFormat="1" applyFont="1" applyFill="1" applyBorder="1" applyAlignment="1">
      <alignment horizontal="center"/>
    </xf>
    <xf numFmtId="165" fontId="18" fillId="5" borderId="22" xfId="3" applyNumberFormat="1" applyFont="1" applyFill="1" applyBorder="1" applyAlignment="1">
      <alignment horizontal="center"/>
    </xf>
    <xf numFmtId="10" fontId="15" fillId="0" borderId="23" xfId="3" applyNumberFormat="1" applyFont="1" applyBorder="1" applyAlignment="1">
      <alignment horizontal="center"/>
    </xf>
    <xf numFmtId="166" fontId="15" fillId="0" borderId="24" xfId="0" applyNumberFormat="1" applyFont="1" applyBorder="1" applyAlignment="1">
      <alignment horizontal="center"/>
    </xf>
    <xf numFmtId="10" fontId="15" fillId="0" borderId="24" xfId="3" applyNumberFormat="1" applyFont="1" applyBorder="1" applyAlignment="1">
      <alignment horizontal="center"/>
    </xf>
    <xf numFmtId="165" fontId="15" fillId="0" borderId="24" xfId="0" applyNumberFormat="1" applyFont="1" applyBorder="1" applyAlignment="1">
      <alignment horizontal="center"/>
    </xf>
    <xf numFmtId="166" fontId="15" fillId="0" borderId="25" xfId="0" applyNumberFormat="1" applyFont="1" applyBorder="1"/>
    <xf numFmtId="165" fontId="15" fillId="0" borderId="25" xfId="0" applyNumberFormat="1" applyFont="1" applyBorder="1"/>
    <xf numFmtId="0" fontId="6" fillId="0" borderId="21" xfId="3" applyFont="1" applyBorder="1"/>
    <xf numFmtId="164" fontId="21" fillId="0" borderId="18" xfId="3" applyNumberFormat="1" applyFont="1" applyBorder="1" applyAlignment="1">
      <alignment horizontal="center"/>
    </xf>
    <xf numFmtId="164" fontId="21" fillId="2" borderId="21" xfId="3" applyNumberFormat="1" applyFont="1" applyFill="1" applyBorder="1" applyAlignment="1">
      <alignment horizontal="center"/>
    </xf>
    <xf numFmtId="164" fontId="21" fillId="2" borderId="26" xfId="3" applyNumberFormat="1" applyFont="1" applyFill="1" applyBorder="1" applyAlignment="1">
      <alignment horizontal="center"/>
    </xf>
    <xf numFmtId="165" fontId="21" fillId="0" borderId="18" xfId="3" applyNumberFormat="1" applyFont="1" applyBorder="1" applyAlignment="1">
      <alignment horizontal="center"/>
    </xf>
    <xf numFmtId="165" fontId="21" fillId="3" borderId="18" xfId="3" applyNumberFormat="1" applyFont="1" applyFill="1" applyBorder="1" applyAlignment="1">
      <alignment horizontal="center"/>
    </xf>
    <xf numFmtId="165" fontId="22" fillId="0" borderId="18" xfId="3" applyNumberFormat="1" applyFont="1" applyBorder="1" applyAlignment="1">
      <alignment horizontal="center"/>
    </xf>
    <xf numFmtId="165" fontId="21" fillId="4" borderId="18" xfId="3" applyNumberFormat="1" applyFont="1" applyFill="1" applyBorder="1" applyAlignment="1">
      <alignment horizontal="center"/>
    </xf>
    <xf numFmtId="0" fontId="21" fillId="0" borderId="0" xfId="3" applyFont="1" applyAlignment="1">
      <alignment horizontal="right"/>
    </xf>
    <xf numFmtId="164" fontId="21" fillId="2" borderId="18" xfId="3" applyNumberFormat="1" applyFont="1" applyFill="1" applyBorder="1" applyAlignment="1">
      <alignment horizontal="center"/>
    </xf>
    <xf numFmtId="165" fontId="21" fillId="5" borderId="18" xfId="3" applyNumberFormat="1" applyFont="1" applyFill="1" applyBorder="1" applyAlignment="1">
      <alignment horizontal="center"/>
    </xf>
    <xf numFmtId="165" fontId="20" fillId="6" borderId="18" xfId="0" applyNumberFormat="1" applyFont="1" applyFill="1" applyBorder="1"/>
    <xf numFmtId="10" fontId="21" fillId="9" borderId="18" xfId="3" applyNumberFormat="1" applyFont="1" applyFill="1" applyBorder="1" applyAlignment="1">
      <alignment horizontal="center"/>
    </xf>
    <xf numFmtId="10" fontId="21" fillId="0" borderId="0" xfId="3" applyNumberFormat="1" applyFont="1" applyAlignment="1">
      <alignment horizontal="center"/>
    </xf>
    <xf numFmtId="0" fontId="14" fillId="0" borderId="0" xfId="3" applyFont="1" applyAlignment="1">
      <alignment horizontal="right"/>
    </xf>
    <xf numFmtId="166" fontId="14" fillId="0" borderId="16" xfId="0" applyNumberFormat="1" applyFont="1" applyBorder="1" applyAlignment="1">
      <alignment horizontal="center"/>
    </xf>
    <xf numFmtId="165" fontId="14" fillId="0" borderId="16" xfId="0" applyNumberFormat="1" applyFont="1" applyBorder="1" applyAlignment="1">
      <alignment horizontal="center"/>
    </xf>
    <xf numFmtId="0" fontId="3" fillId="0" borderId="27" xfId="3" applyFont="1" applyBorder="1"/>
    <xf numFmtId="164" fontId="18" fillId="2" borderId="22" xfId="3" applyNumberFormat="1" applyFont="1" applyFill="1" applyBorder="1" applyAlignment="1">
      <alignment horizontal="center"/>
    </xf>
    <xf numFmtId="164" fontId="18" fillId="0" borderId="22" xfId="3" applyNumberFormat="1" applyFont="1" applyBorder="1" applyAlignment="1">
      <alignment horizontal="center"/>
    </xf>
    <xf numFmtId="164" fontId="18" fillId="9" borderId="27" xfId="3" applyNumberFormat="1" applyFont="1" applyFill="1" applyBorder="1" applyAlignment="1">
      <alignment horizontal="center"/>
    </xf>
    <xf numFmtId="164" fontId="18" fillId="9" borderId="28" xfId="3" applyNumberFormat="1" applyFont="1" applyFill="1" applyBorder="1" applyAlignment="1">
      <alignment horizontal="center"/>
    </xf>
    <xf numFmtId="164" fontId="18" fillId="9" borderId="29" xfId="3" applyNumberFormat="1" applyFont="1" applyFill="1" applyBorder="1" applyAlignment="1">
      <alignment horizontal="center"/>
    </xf>
    <xf numFmtId="0" fontId="18" fillId="0" borderId="28" xfId="3" applyFont="1" applyBorder="1" applyAlignment="1">
      <alignment horizontal="right"/>
    </xf>
    <xf numFmtId="164" fontId="18" fillId="2" borderId="27" xfId="3" applyNumberFormat="1" applyFont="1" applyFill="1" applyBorder="1"/>
    <xf numFmtId="167" fontId="21" fillId="0" borderId="0" xfId="0" applyNumberFormat="1" applyFont="1" applyAlignment="1">
      <alignment horizontal="center"/>
    </xf>
    <xf numFmtId="0" fontId="3" fillId="0" borderId="30" xfId="3" applyFont="1" applyBorder="1"/>
    <xf numFmtId="164" fontId="18" fillId="2" borderId="31" xfId="3" applyNumberFormat="1" applyFont="1" applyFill="1" applyBorder="1" applyAlignment="1">
      <alignment horizontal="center"/>
    </xf>
    <xf numFmtId="164" fontId="18" fillId="0" borderId="31" xfId="3" applyNumberFormat="1" applyFont="1" applyBorder="1" applyAlignment="1">
      <alignment horizontal="center"/>
    </xf>
    <xf numFmtId="164" fontId="18" fillId="9" borderId="30" xfId="3" applyNumberFormat="1" applyFont="1" applyFill="1" applyBorder="1" applyAlignment="1">
      <alignment horizontal="center"/>
    </xf>
    <xf numFmtId="164" fontId="18" fillId="9" borderId="0" xfId="3" applyNumberFormat="1" applyFont="1" applyFill="1" applyAlignment="1">
      <alignment horizontal="center"/>
    </xf>
    <xf numFmtId="164" fontId="18" fillId="9" borderId="32" xfId="3" applyNumberFormat="1" applyFont="1" applyFill="1" applyBorder="1" applyAlignment="1">
      <alignment horizontal="center"/>
    </xf>
    <xf numFmtId="0" fontId="18" fillId="0" borderId="0" xfId="3" applyFont="1" applyAlignment="1">
      <alignment horizontal="right"/>
    </xf>
    <xf numFmtId="164" fontId="18" fillId="2" borderId="30" xfId="3" applyNumberFormat="1" applyFont="1" applyFill="1" applyBorder="1"/>
    <xf numFmtId="164" fontId="18" fillId="0" borderId="30" xfId="3" applyNumberFormat="1" applyFont="1" applyBorder="1" applyAlignment="1">
      <alignment horizontal="center"/>
    </xf>
    <xf numFmtId="3" fontId="18" fillId="0" borderId="0" xfId="3" applyNumberFormat="1" applyFont="1"/>
    <xf numFmtId="0" fontId="15" fillId="0" borderId="9" xfId="0" applyFont="1" applyBorder="1"/>
    <xf numFmtId="0" fontId="3" fillId="0" borderId="20" xfId="3" applyFont="1" applyBorder="1"/>
    <xf numFmtId="164" fontId="18" fillId="2" borderId="16" xfId="3" applyNumberFormat="1" applyFont="1" applyFill="1" applyBorder="1" applyAlignment="1">
      <alignment horizontal="center"/>
    </xf>
    <xf numFmtId="164" fontId="18" fillId="9" borderId="20" xfId="3" applyNumberFormat="1" applyFont="1" applyFill="1" applyBorder="1" applyAlignment="1">
      <alignment horizontal="center"/>
    </xf>
    <xf numFmtId="164" fontId="18" fillId="9" borderId="33" xfId="3" applyNumberFormat="1" applyFont="1" applyFill="1" applyBorder="1" applyAlignment="1">
      <alignment horizontal="center"/>
    </xf>
    <xf numFmtId="164" fontId="18" fillId="9" borderId="34" xfId="3" applyNumberFormat="1" applyFont="1" applyFill="1" applyBorder="1" applyAlignment="1">
      <alignment horizontal="center"/>
    </xf>
    <xf numFmtId="0" fontId="18" fillId="0" borderId="33" xfId="3" applyFont="1" applyBorder="1" applyAlignment="1">
      <alignment horizontal="right"/>
    </xf>
    <xf numFmtId="164" fontId="18" fillId="2" borderId="20" xfId="3" applyNumberFormat="1" applyFont="1" applyFill="1" applyBorder="1"/>
    <xf numFmtId="164" fontId="24" fillId="0" borderId="0" xfId="3" applyNumberFormat="1" applyFont="1" applyAlignment="1">
      <alignment horizontal="center"/>
    </xf>
    <xf numFmtId="0" fontId="15" fillId="0" borderId="35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4" fillId="10" borderId="31" xfId="0" applyFont="1" applyFill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4" fillId="10" borderId="36" xfId="0" applyFont="1" applyFill="1" applyBorder="1" applyAlignment="1">
      <alignment horizontal="center" wrapText="1"/>
    </xf>
    <xf numFmtId="0" fontId="11" fillId="0" borderId="0" xfId="3" applyFont="1"/>
    <xf numFmtId="0" fontId="25" fillId="0" borderId="21" xfId="0" applyFont="1" applyBorder="1"/>
    <xf numFmtId="10" fontId="26" fillId="0" borderId="15" xfId="0" applyNumberFormat="1" applyFont="1" applyBorder="1"/>
    <xf numFmtId="165" fontId="26" fillId="0" borderId="18" xfId="3" applyNumberFormat="1" applyFont="1" applyBorder="1" applyAlignment="1">
      <alignment horizontal="center"/>
    </xf>
    <xf numFmtId="10" fontId="26" fillId="0" borderId="18" xfId="0" applyNumberFormat="1" applyFont="1" applyBorder="1"/>
    <xf numFmtId="165" fontId="26" fillId="10" borderId="18" xfId="0" applyNumberFormat="1" applyFont="1" applyFill="1" applyBorder="1"/>
    <xf numFmtId="0" fontId="26" fillId="0" borderId="18" xfId="0" applyFont="1" applyBorder="1"/>
    <xf numFmtId="165" fontId="26" fillId="10" borderId="19" xfId="0" applyNumberFormat="1" applyFont="1" applyFill="1" applyBorder="1"/>
    <xf numFmtId="0" fontId="5" fillId="0" borderId="0" xfId="3" applyFont="1" applyAlignment="1">
      <alignment horizontal="left"/>
    </xf>
    <xf numFmtId="164" fontId="27" fillId="0" borderId="0" xfId="3" applyNumberFormat="1" applyFont="1" applyAlignment="1">
      <alignment horizontal="center"/>
    </xf>
    <xf numFmtId="16" fontId="25" fillId="0" borderId="21" xfId="0" applyNumberFormat="1" applyFont="1" applyBorder="1"/>
    <xf numFmtId="10" fontId="26" fillId="0" borderId="23" xfId="0" applyNumberFormat="1" applyFont="1" applyBorder="1"/>
    <xf numFmtId="165" fontId="26" fillId="0" borderId="24" xfId="3" applyNumberFormat="1" applyFont="1" applyBorder="1" applyAlignment="1">
      <alignment horizontal="center"/>
    </xf>
    <xf numFmtId="10" fontId="26" fillId="0" borderId="24" xfId="0" applyNumberFormat="1" applyFont="1" applyBorder="1"/>
    <xf numFmtId="0" fontId="26" fillId="10" borderId="24" xfId="0" applyFont="1" applyFill="1" applyBorder="1"/>
    <xf numFmtId="0" fontId="26" fillId="0" borderId="24" xfId="0" applyFont="1" applyBorder="1"/>
    <xf numFmtId="0" fontId="26" fillId="10" borderId="25" xfId="0" applyFont="1" applyFill="1" applyBorder="1"/>
    <xf numFmtId="0" fontId="28" fillId="0" borderId="0" xfId="2" quotePrefix="1" applyFont="1" applyAlignment="1" applyProtection="1"/>
    <xf numFmtId="0" fontId="29" fillId="0" borderId="18" xfId="0" applyFont="1" applyBorder="1"/>
    <xf numFmtId="0" fontId="30" fillId="0" borderId="26" xfId="0" applyFont="1" applyBorder="1" applyAlignment="1">
      <alignment horizontal="right"/>
    </xf>
    <xf numFmtId="165" fontId="31" fillId="0" borderId="26" xfId="0" applyNumberFormat="1" applyFont="1" applyBorder="1" applyAlignment="1">
      <alignment horizontal="center"/>
    </xf>
    <xf numFmtId="0" fontId="32" fillId="0" borderId="0" xfId="0" applyFont="1"/>
    <xf numFmtId="0" fontId="18" fillId="0" borderId="21" xfId="0" applyFont="1" applyBorder="1"/>
    <xf numFmtId="0" fontId="20" fillId="0" borderId="37" xfId="0" applyFont="1" applyBorder="1"/>
    <xf numFmtId="0" fontId="21" fillId="0" borderId="26" xfId="0" applyFont="1" applyBorder="1" applyAlignment="1">
      <alignment horizontal="right"/>
    </xf>
    <xf numFmtId="164" fontId="21" fillId="4" borderId="26" xfId="0" applyNumberFormat="1" applyFont="1" applyFill="1" applyBorder="1" applyAlignment="1">
      <alignment horizontal="center"/>
    </xf>
    <xf numFmtId="165" fontId="3" fillId="6" borderId="18" xfId="3" applyNumberFormat="1" applyFont="1" applyFill="1" applyBorder="1"/>
    <xf numFmtId="10" fontId="21" fillId="0" borderId="18" xfId="0" applyNumberFormat="1" applyFont="1" applyBorder="1" applyAlignment="1">
      <alignment horizontal="center"/>
    </xf>
    <xf numFmtId="165" fontId="26" fillId="0" borderId="16" xfId="0" applyNumberFormat="1" applyFont="1" applyBorder="1"/>
    <xf numFmtId="0" fontId="26" fillId="0" borderId="0" xfId="0" applyFont="1"/>
    <xf numFmtId="0" fontId="8" fillId="0" borderId="0" xfId="2" quotePrefix="1" applyAlignment="1" applyProtection="1"/>
    <xf numFmtId="0" fontId="33" fillId="0" borderId="18" xfId="3" applyFont="1" applyBorder="1"/>
    <xf numFmtId="164" fontId="31" fillId="0" borderId="18" xfId="0" applyNumberFormat="1" applyFont="1" applyBorder="1" applyAlignment="1">
      <alignment horizontal="right"/>
    </xf>
    <xf numFmtId="165" fontId="31" fillId="0" borderId="18" xfId="3" applyNumberFormat="1" applyFont="1" applyBorder="1" applyAlignment="1">
      <alignment horizontal="center"/>
    </xf>
    <xf numFmtId="0" fontId="34" fillId="0" borderId="0" xfId="0" applyFont="1"/>
    <xf numFmtId="165" fontId="35" fillId="0" borderId="0" xfId="0" applyNumberFormat="1" applyFont="1" applyAlignment="1">
      <alignment horizontal="center"/>
    </xf>
    <xf numFmtId="0" fontId="25" fillId="0" borderId="38" xfId="0" applyFont="1" applyBorder="1"/>
    <xf numFmtId="0" fontId="36" fillId="0" borderId="0" xfId="0" applyFont="1"/>
    <xf numFmtId="0" fontId="36" fillId="0" borderId="0" xfId="6" applyFont="1" applyAlignment="1">
      <alignment horizontal="center" wrapText="1"/>
    </xf>
    <xf numFmtId="16" fontId="25" fillId="0" borderId="39" xfId="0" applyNumberFormat="1" applyFont="1" applyBorder="1"/>
    <xf numFmtId="49" fontId="36" fillId="0" borderId="0" xfId="0" applyNumberFormat="1" applyFont="1"/>
    <xf numFmtId="10" fontId="37" fillId="0" borderId="0" xfId="0" applyNumberFormat="1" applyFont="1" applyAlignment="1">
      <alignment horizontal="center"/>
    </xf>
    <xf numFmtId="165" fontId="36" fillId="0" borderId="0" xfId="0" applyNumberFormat="1" applyFont="1" applyAlignment="1">
      <alignment horizontal="center"/>
    </xf>
    <xf numFmtId="10" fontId="36" fillId="0" borderId="0" xfId="0" applyNumberFormat="1" applyFont="1" applyAlignment="1">
      <alignment horizontal="center"/>
    </xf>
    <xf numFmtId="165" fontId="38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" fillId="0" borderId="0" xfId="3" applyFont="1" applyAlignment="1">
      <alignment horizontal="left"/>
    </xf>
    <xf numFmtId="0" fontId="1" fillId="0" borderId="0" xfId="3" applyAlignment="1">
      <alignment horizontal="center"/>
    </xf>
    <xf numFmtId="0" fontId="27" fillId="0" borderId="0" xfId="0" applyFont="1"/>
    <xf numFmtId="0" fontId="1" fillId="0" borderId="0" xfId="3"/>
    <xf numFmtId="0" fontId="11" fillId="0" borderId="0" xfId="3" applyFont="1" applyAlignment="1">
      <alignment horizontal="center"/>
    </xf>
    <xf numFmtId="0" fontId="43" fillId="0" borderId="0" xfId="3" applyFont="1"/>
    <xf numFmtId="0" fontId="44" fillId="0" borderId="1" xfId="3" applyFont="1" applyBorder="1"/>
    <xf numFmtId="0" fontId="45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46" fillId="0" borderId="0" xfId="3" applyFont="1" applyAlignment="1">
      <alignment horizontal="center"/>
    </xf>
    <xf numFmtId="0" fontId="7" fillId="0" borderId="0" xfId="3" applyFont="1"/>
    <xf numFmtId="0" fontId="47" fillId="0" borderId="0" xfId="3" applyFont="1"/>
    <xf numFmtId="0" fontId="6" fillId="2" borderId="18" xfId="0" applyFont="1" applyFill="1" applyBorder="1" applyAlignment="1">
      <alignment horizontal="center"/>
    </xf>
    <xf numFmtId="0" fontId="6" fillId="2" borderId="18" xfId="3" applyFont="1" applyFill="1" applyBorder="1" applyAlignment="1">
      <alignment horizontal="center"/>
    </xf>
    <xf numFmtId="0" fontId="3" fillId="11" borderId="18" xfId="3" applyFont="1" applyFill="1" applyBorder="1"/>
    <xf numFmtId="0" fontId="48" fillId="0" borderId="18" xfId="3" applyFont="1" applyBorder="1" applyAlignment="1">
      <alignment horizontal="center"/>
    </xf>
    <xf numFmtId="168" fontId="3" fillId="0" borderId="18" xfId="0" applyNumberFormat="1" applyFont="1" applyBorder="1" applyAlignment="1">
      <alignment horizontal="center"/>
    </xf>
    <xf numFmtId="168" fontId="6" fillId="0" borderId="18" xfId="3" applyNumberFormat="1" applyFont="1" applyBorder="1" applyAlignment="1">
      <alignment horizontal="center"/>
    </xf>
    <xf numFmtId="164" fontId="11" fillId="0" borderId="18" xfId="7" applyNumberFormat="1" applyFont="1" applyBorder="1" applyAlignment="1">
      <alignment horizontal="center"/>
    </xf>
    <xf numFmtId="168" fontId="3" fillId="0" borderId="18" xfId="3" applyNumberFormat="1" applyFont="1" applyBorder="1" applyAlignment="1">
      <alignment horizontal="center"/>
    </xf>
    <xf numFmtId="168" fontId="31" fillId="0" borderId="18" xfId="3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68" fontId="3" fillId="12" borderId="18" xfId="3" applyNumberFormat="1" applyFont="1" applyFill="1" applyBorder="1" applyAlignment="1">
      <alignment horizontal="center"/>
    </xf>
    <xf numFmtId="168" fontId="3" fillId="2" borderId="18" xfId="0" applyNumberFormat="1" applyFont="1" applyFill="1" applyBorder="1" applyAlignment="1">
      <alignment horizontal="center"/>
    </xf>
    <xf numFmtId="164" fontId="7" fillId="0" borderId="0" xfId="3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8" fontId="7" fillId="0" borderId="0" xfId="3" applyNumberFormat="1" applyFont="1"/>
    <xf numFmtId="0" fontId="1" fillId="0" borderId="0" xfId="0" applyFont="1" applyAlignment="1">
      <alignment horizontal="center"/>
    </xf>
    <xf numFmtId="0" fontId="3" fillId="0" borderId="18" xfId="0" applyFont="1" applyBorder="1" applyAlignment="1">
      <alignment wrapText="1"/>
    </xf>
    <xf numFmtId="0" fontId="7" fillId="0" borderId="1" xfId="3" applyFont="1" applyBorder="1"/>
    <xf numFmtId="0" fontId="6" fillId="0" borderId="0" xfId="3" applyFont="1" applyAlignment="1">
      <alignment horizontal="left"/>
    </xf>
    <xf numFmtId="0" fontId="33" fillId="0" borderId="0" xfId="3" applyFont="1"/>
    <xf numFmtId="0" fontId="44" fillId="0" borderId="40" xfId="3" applyFont="1" applyBorder="1"/>
    <xf numFmtId="0" fontId="3" fillId="0" borderId="33" xfId="3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164" fontId="3" fillId="0" borderId="0" xfId="3" applyNumberFormat="1" applyFont="1"/>
    <xf numFmtId="168" fontId="47" fillId="0" borderId="0" xfId="3" applyNumberFormat="1" applyFont="1"/>
    <xf numFmtId="168" fontId="6" fillId="0" borderId="0" xfId="3" applyNumberFormat="1" applyFont="1" applyAlignment="1">
      <alignment horizontal="center"/>
    </xf>
    <xf numFmtId="0" fontId="48" fillId="0" borderId="0" xfId="3" applyFont="1" applyAlignment="1">
      <alignment horizontal="center"/>
    </xf>
    <xf numFmtId="164" fontId="3" fillId="0" borderId="18" xfId="3" applyNumberFormat="1" applyFont="1" applyBorder="1" applyAlignment="1">
      <alignment horizontal="center"/>
    </xf>
    <xf numFmtId="164" fontId="3" fillId="11" borderId="18" xfId="3" applyNumberFormat="1" applyFont="1" applyFill="1" applyBorder="1"/>
    <xf numFmtId="168" fontId="48" fillId="0" borderId="0" xfId="8" applyNumberFormat="1" applyFont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164" fontId="3" fillId="11" borderId="24" xfId="3" applyNumberFormat="1" applyFont="1" applyFill="1" applyBorder="1"/>
    <xf numFmtId="0" fontId="49" fillId="0" borderId="0" xfId="3" applyFont="1" applyAlignment="1">
      <alignment horizontal="left"/>
    </xf>
    <xf numFmtId="0" fontId="50" fillId="0" borderId="0" xfId="3" applyFont="1"/>
    <xf numFmtId="0" fontId="51" fillId="0" borderId="0" xfId="3" applyFont="1" applyAlignment="1">
      <alignment horizontal="center"/>
    </xf>
    <xf numFmtId="0" fontId="50" fillId="0" borderId="0" xfId="3" applyFont="1" applyAlignment="1">
      <alignment horizontal="center"/>
    </xf>
    <xf numFmtId="165" fontId="3" fillId="11" borderId="18" xfId="3" applyNumberFormat="1" applyFont="1" applyFill="1" applyBorder="1"/>
    <xf numFmtId="165" fontId="6" fillId="0" borderId="18" xfId="3" applyNumberFormat="1" applyFont="1" applyBorder="1" applyAlignment="1">
      <alignment horizontal="center"/>
    </xf>
    <xf numFmtId="168" fontId="48" fillId="0" borderId="18" xfId="8" applyNumberFormat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165" fontId="7" fillId="0" borderId="0" xfId="3" applyNumberFormat="1" applyFont="1"/>
    <xf numFmtId="1" fontId="7" fillId="0" borderId="0" xfId="3" applyNumberFormat="1" applyFont="1" applyAlignment="1">
      <alignment horizontal="center"/>
    </xf>
    <xf numFmtId="3" fontId="7" fillId="0" borderId="0" xfId="3" applyNumberFormat="1" applyFont="1"/>
    <xf numFmtId="3" fontId="7" fillId="0" borderId="0" xfId="0" applyNumberFormat="1" applyFont="1" applyAlignment="1">
      <alignment horizontal="center"/>
    </xf>
    <xf numFmtId="3" fontId="7" fillId="0" borderId="0" xfId="3" applyNumberFormat="1" applyFont="1" applyAlignment="1">
      <alignment horizontal="center"/>
    </xf>
    <xf numFmtId="165" fontId="7" fillId="0" borderId="0" xfId="3" applyNumberFormat="1" applyFont="1" applyAlignment="1">
      <alignment horizontal="center"/>
    </xf>
    <xf numFmtId="165" fontId="47" fillId="0" borderId="0" xfId="3" applyNumberFormat="1" applyFont="1"/>
    <xf numFmtId="164" fontId="7" fillId="0" borderId="0" xfId="3" applyNumberFormat="1" applyFont="1"/>
    <xf numFmtId="0" fontId="49" fillId="2" borderId="18" xfId="0" applyFont="1" applyFill="1" applyBorder="1" applyAlignment="1">
      <alignment horizontal="center"/>
    </xf>
    <xf numFmtId="49" fontId="52" fillId="0" borderId="0" xfId="0" applyNumberFormat="1" applyFont="1" applyAlignment="1">
      <alignment horizontal="center"/>
    </xf>
    <xf numFmtId="165" fontId="3" fillId="0" borderId="18" xfId="3" applyNumberFormat="1" applyFont="1" applyBorder="1" applyAlignment="1">
      <alignment horizontal="center"/>
    </xf>
    <xf numFmtId="164" fontId="3" fillId="11" borderId="18" xfId="3" applyNumberFormat="1" applyFont="1" applyFill="1" applyBorder="1" applyAlignment="1">
      <alignment horizontal="center"/>
    </xf>
    <xf numFmtId="168" fontId="31" fillId="0" borderId="0" xfId="8" applyNumberFormat="1" applyFont="1" applyAlignment="1">
      <alignment horizontal="center"/>
    </xf>
    <xf numFmtId="165" fontId="3" fillId="2" borderId="18" xfId="0" applyNumberFormat="1" applyFont="1" applyFill="1" applyBorder="1" applyAlignment="1">
      <alignment horizontal="center"/>
    </xf>
    <xf numFmtId="168" fontId="31" fillId="0" borderId="0" xfId="3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165" fontId="49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7" fillId="0" borderId="0" xfId="0" applyNumberFormat="1" applyFont="1" applyAlignment="1">
      <alignment horizontal="center"/>
    </xf>
    <xf numFmtId="165" fontId="49" fillId="0" borderId="0" xfId="3" applyNumberFormat="1" applyFont="1" applyAlignment="1">
      <alignment horizontal="center"/>
    </xf>
    <xf numFmtId="164" fontId="54" fillId="0" borderId="0" xfId="3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0" fontId="1" fillId="0" borderId="0" xfId="0" applyFont="1"/>
    <xf numFmtId="168" fontId="31" fillId="0" borderId="0" xfId="0" applyNumberFormat="1" applyFont="1" applyAlignment="1">
      <alignment horizontal="center"/>
    </xf>
    <xf numFmtId="170" fontId="7" fillId="0" borderId="0" xfId="3" applyNumberFormat="1" applyFont="1" applyAlignment="1">
      <alignment horizontal="center"/>
    </xf>
    <xf numFmtId="0" fontId="47" fillId="0" borderId="0" xfId="3" applyFont="1" applyAlignment="1">
      <alignment horizontal="center"/>
    </xf>
    <xf numFmtId="0" fontId="47" fillId="0" borderId="0" xfId="0" applyFont="1" applyAlignment="1">
      <alignment horizontal="center"/>
    </xf>
    <xf numFmtId="168" fontId="3" fillId="0" borderId="0" xfId="3" applyNumberFormat="1" applyFont="1" applyAlignment="1">
      <alignment horizontal="center"/>
    </xf>
    <xf numFmtId="2" fontId="6" fillId="0" borderId="0" xfId="3" applyNumberFormat="1" applyFont="1" applyAlignment="1">
      <alignment horizontal="center"/>
    </xf>
    <xf numFmtId="0" fontId="55" fillId="0" borderId="0" xfId="0" applyFont="1"/>
    <xf numFmtId="0" fontId="44" fillId="0" borderId="0" xfId="0" applyFont="1" applyAlignment="1">
      <alignment horizontal="right"/>
    </xf>
    <xf numFmtId="165" fontId="44" fillId="0" borderId="1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0" fontId="57" fillId="0" borderId="18" xfId="2" applyFont="1" applyBorder="1" applyAlignment="1" applyProtection="1">
      <alignment wrapText="1"/>
    </xf>
    <xf numFmtId="0" fontId="56" fillId="13" borderId="18" xfId="0" applyFont="1" applyFill="1" applyBorder="1" applyAlignment="1">
      <alignment horizontal="center" wrapText="1"/>
    </xf>
    <xf numFmtId="0" fontId="4" fillId="13" borderId="18" xfId="0" applyFont="1" applyFill="1" applyBorder="1" applyAlignment="1">
      <alignment horizontal="center" wrapText="1"/>
    </xf>
    <xf numFmtId="0" fontId="4" fillId="13" borderId="26" xfId="0" applyFont="1" applyFill="1" applyBorder="1" applyAlignment="1">
      <alignment horizontal="center" wrapText="1"/>
    </xf>
    <xf numFmtId="0" fontId="44" fillId="13" borderId="41" xfId="0" applyFont="1" applyFill="1" applyBorder="1" applyAlignment="1">
      <alignment horizontal="center"/>
    </xf>
    <xf numFmtId="165" fontId="56" fillId="0" borderId="18" xfId="0" applyNumberFormat="1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9" fillId="0" borderId="9" xfId="6" applyFont="1" applyBorder="1" applyAlignment="1">
      <alignment horizontal="center" wrapText="1"/>
    </xf>
    <xf numFmtId="0" fontId="19" fillId="0" borderId="10" xfId="6" applyFont="1" applyBorder="1" applyAlignment="1">
      <alignment horizontal="center" wrapText="1"/>
    </xf>
    <xf numFmtId="0" fontId="36" fillId="0" borderId="0" xfId="6" applyFont="1" applyAlignment="1">
      <alignment horizontal="center" wrapText="1"/>
    </xf>
    <xf numFmtId="0" fontId="0" fillId="14" borderId="0" xfId="0" applyFill="1" applyAlignment="1">
      <alignment horizontal="center"/>
    </xf>
    <xf numFmtId="17" fontId="0" fillId="14" borderId="18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9" applyNumberFormat="1" applyFont="1"/>
  </cellXfs>
  <cellStyles count="10">
    <cellStyle name="Comma" xfId="9" builtinId="3"/>
    <cellStyle name="Hyperlink" xfId="2" builtinId="8"/>
    <cellStyle name="Normal" xfId="0" builtinId="0"/>
    <cellStyle name="Normal 4" xfId="6" xr:uid="{C0E6BCB2-D217-44E3-ACFE-E6BC95053E6E}"/>
    <cellStyle name="Normal_2008 DMRs" xfId="3" xr:uid="{52406C9B-D257-487E-96F7-13F02EB8837B}"/>
    <cellStyle name="Normal_Crnwd Daily Flow" xfId="7" xr:uid="{03A4D3FE-C9ED-46D2-B905-7881C46048D9}"/>
    <cellStyle name="Normal_FLORIDA - UFW" xfId="4" xr:uid="{3199F504-68D1-4002-9B1D-5A86FDD7692D}"/>
    <cellStyle name="Normal_Water Account-Chlt/2002" xfId="8" xr:uid="{262AFE14-7C0E-4DC1-818C-BEDCB176B332}"/>
    <cellStyle name="Normal_WW Plant Capacities" xfId="5" xr:uid="{50F61659-AB4B-4E75-8290-549B480D19A8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866775</xdr:colOff>
      <xdr:row>8</xdr:row>
      <xdr:rowOff>133350</xdr:rowOff>
    </xdr:from>
    <xdr:to>
      <xdr:col>14</xdr:col>
      <xdr:colOff>0</xdr:colOff>
      <xdr:row>8</xdr:row>
      <xdr:rowOff>133350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76F3FABF-677C-4967-AEAB-B1F4897C006F}"/>
            </a:ext>
          </a:extLst>
        </xdr:cNvPr>
        <xdr:cNvSpPr>
          <a:spLocks noChangeShapeType="1"/>
        </xdr:cNvSpPr>
      </xdr:nvSpPr>
      <xdr:spPr bwMode="auto">
        <a:xfrm>
          <a:off x="9534525" y="20097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E25C-BEFE-4D57-959B-75F3010E2B11}">
  <dimension ref="A1:Z4"/>
  <sheetViews>
    <sheetView workbookViewId="0">
      <selection activeCell="E11" sqref="E11"/>
    </sheetView>
  </sheetViews>
  <sheetFormatPr defaultRowHeight="14.25"/>
  <sheetData>
    <row r="1" spans="1:26" ht="15" thickBot="1"/>
    <row r="2" spans="1:26" ht="30.75" thickBot="1">
      <c r="A2" s="272">
        <v>2019</v>
      </c>
      <c r="B2" s="271" t="s">
        <v>125</v>
      </c>
      <c r="C2" s="270" t="s">
        <v>124</v>
      </c>
      <c r="D2" s="270" t="s">
        <v>123</v>
      </c>
      <c r="E2" s="270" t="s">
        <v>122</v>
      </c>
      <c r="F2" s="270" t="s">
        <v>121</v>
      </c>
      <c r="G2" s="270" t="s">
        <v>120</v>
      </c>
      <c r="H2" s="270" t="s">
        <v>119</v>
      </c>
      <c r="I2" s="270" t="s">
        <v>118</v>
      </c>
      <c r="J2" s="270" t="s">
        <v>117</v>
      </c>
      <c r="K2" s="270" t="s">
        <v>116</v>
      </c>
      <c r="L2" s="270" t="s">
        <v>115</v>
      </c>
      <c r="M2" s="270" t="s">
        <v>114</v>
      </c>
      <c r="N2" s="270" t="s">
        <v>113</v>
      </c>
      <c r="O2" s="270" t="s">
        <v>112</v>
      </c>
      <c r="P2" s="270" t="s">
        <v>111</v>
      </c>
      <c r="Q2" s="270" t="s">
        <v>110</v>
      </c>
      <c r="R2" s="270" t="s">
        <v>109</v>
      </c>
      <c r="S2" s="270" t="s">
        <v>108</v>
      </c>
      <c r="T2" s="270" t="s">
        <v>107</v>
      </c>
      <c r="U2" s="270" t="s">
        <v>106</v>
      </c>
      <c r="V2" s="270" t="s">
        <v>105</v>
      </c>
      <c r="W2" s="270" t="s">
        <v>104</v>
      </c>
      <c r="X2" s="270" t="s">
        <v>103</v>
      </c>
      <c r="Y2" s="270" t="s">
        <v>102</v>
      </c>
      <c r="Z2" s="269" t="s">
        <v>101</v>
      </c>
    </row>
    <row r="3" spans="1:26" ht="18.75" customHeight="1">
      <c r="A3" s="268" t="s">
        <v>100</v>
      </c>
      <c r="B3" s="267">
        <v>2.5000000000000001E-4</v>
      </c>
      <c r="C3" s="267">
        <v>0</v>
      </c>
      <c r="D3" s="267">
        <v>0</v>
      </c>
      <c r="E3" s="267">
        <v>0</v>
      </c>
      <c r="F3" s="267">
        <v>3.5E-4</v>
      </c>
      <c r="G3" s="267">
        <v>0</v>
      </c>
      <c r="H3" s="267">
        <v>6.4000000000000003E-3</v>
      </c>
      <c r="I3" s="267">
        <v>0</v>
      </c>
      <c r="J3" s="267">
        <v>0</v>
      </c>
      <c r="K3" s="267">
        <v>0</v>
      </c>
      <c r="L3" s="267">
        <v>5.0000000000000002E-5</v>
      </c>
      <c r="M3" s="267">
        <v>0</v>
      </c>
      <c r="N3" s="267">
        <v>1E-4</v>
      </c>
      <c r="O3" s="267">
        <v>0</v>
      </c>
      <c r="P3" s="267">
        <v>0</v>
      </c>
      <c r="Q3" s="267">
        <v>0</v>
      </c>
      <c r="R3" s="267">
        <v>1.75E-4</v>
      </c>
      <c r="S3" s="267">
        <v>0</v>
      </c>
      <c r="T3" s="267">
        <v>4.4099999999999999E-3</v>
      </c>
      <c r="U3" s="267">
        <v>0</v>
      </c>
      <c r="V3" s="267">
        <v>0</v>
      </c>
      <c r="W3" s="267">
        <v>0</v>
      </c>
      <c r="X3" s="267">
        <v>0</v>
      </c>
      <c r="Y3" s="267">
        <v>0</v>
      </c>
      <c r="Z3" s="266">
        <f>SUM(B3:Y3)</f>
        <v>1.1734999999999999E-2</v>
      </c>
    </row>
    <row r="4" spans="1:26" ht="27.75" customHeight="1">
      <c r="A4" s="265" t="s">
        <v>59</v>
      </c>
      <c r="B4" s="273">
        <f>SUM(B3:C3)</f>
        <v>2.5000000000000001E-4</v>
      </c>
      <c r="C4" s="273"/>
      <c r="D4" s="273">
        <f>SUM(D3:E3)</f>
        <v>0</v>
      </c>
      <c r="E4" s="273"/>
      <c r="F4" s="273">
        <f>SUM(F3:G3)</f>
        <v>3.5E-4</v>
      </c>
      <c r="G4" s="273"/>
      <c r="H4" s="273">
        <f>SUM(H3:I3)</f>
        <v>6.4000000000000003E-3</v>
      </c>
      <c r="I4" s="273"/>
      <c r="J4" s="273">
        <f>SUM(J3:K3)</f>
        <v>0</v>
      </c>
      <c r="K4" s="273"/>
      <c r="L4" s="273">
        <f>SUM(L3:M3)</f>
        <v>5.0000000000000002E-5</v>
      </c>
      <c r="M4" s="273"/>
      <c r="N4" s="273">
        <f>SUM(N3:O3)</f>
        <v>1E-4</v>
      </c>
      <c r="O4" s="273"/>
      <c r="P4" s="273">
        <f>SUM(P3:Q3)</f>
        <v>0</v>
      </c>
      <c r="Q4" s="273"/>
      <c r="R4" s="273">
        <f>SUM(R3:S3)</f>
        <v>1.75E-4</v>
      </c>
      <c r="S4" s="273"/>
      <c r="T4" s="273">
        <f>SUM(T3:U3)</f>
        <v>4.4099999999999999E-3</v>
      </c>
      <c r="U4" s="273"/>
      <c r="V4" s="273">
        <f>SUM(V3:W3)</f>
        <v>0</v>
      </c>
      <c r="W4" s="273"/>
      <c r="X4" s="273">
        <f>SUM(X3:Y3)</f>
        <v>0</v>
      </c>
      <c r="Y4" s="273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'ACME Lake Co.'!A1" display="ACME" xr:uid="{8A489283-8170-4281-B1A3-294D1A0CA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AB195-E886-4F2C-9128-205B8DDE86D0}">
  <sheetPr>
    <tabColor rgb="FF00B050"/>
  </sheetPr>
  <dimension ref="A1:AP38"/>
  <sheetViews>
    <sheetView tabSelected="1" zoomScaleNormal="100" workbookViewId="0">
      <selection activeCell="F16" sqref="F16"/>
    </sheetView>
  </sheetViews>
  <sheetFormatPr defaultRowHeight="14.25"/>
  <cols>
    <col min="1" max="1" width="13.625" customWidth="1"/>
    <col min="2" max="2" width="9.125" customWidth="1"/>
    <col min="3" max="3" width="9.25" customWidth="1"/>
    <col min="4" max="4" width="7.75" customWidth="1"/>
    <col min="5" max="5" width="9.875" customWidth="1"/>
    <col min="6" max="6" width="10" customWidth="1"/>
    <col min="7" max="7" width="7.25" customWidth="1"/>
    <col min="8" max="12" width="9.375" customWidth="1"/>
    <col min="13" max="13" width="11.5" customWidth="1"/>
    <col min="14" max="14" width="18.75" customWidth="1"/>
    <col min="15" max="15" width="9" customWidth="1"/>
    <col min="16" max="16" width="9.625" customWidth="1"/>
    <col min="17" max="17" width="9.375" customWidth="1"/>
    <col min="18" max="18" width="8.5" customWidth="1"/>
    <col min="19" max="19" width="8.125" customWidth="1"/>
    <col min="20" max="20" width="8" customWidth="1"/>
    <col min="21" max="21" width="9.75" customWidth="1"/>
    <col min="22" max="22" width="11.25" customWidth="1"/>
    <col min="23" max="23" width="10.5" customWidth="1"/>
    <col min="24" max="24" width="9.5" customWidth="1"/>
    <col min="26" max="26" width="10.75" bestFit="1" customWidth="1"/>
    <col min="32" max="32" width="1.75" customWidth="1"/>
    <col min="39" max="39" width="11" customWidth="1"/>
  </cols>
  <sheetData>
    <row r="1" spans="1:42" s="3" customFormat="1" ht="15.7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42" s="3" customFormat="1">
      <c r="A2" s="4"/>
      <c r="B2"/>
      <c r="C2"/>
      <c r="O2" s="5"/>
    </row>
    <row r="3" spans="1:42" s="3" customFormat="1" ht="12.75">
      <c r="G3" s="6"/>
      <c r="N3" s="7" t="s">
        <v>1</v>
      </c>
      <c r="O3" s="3" t="s">
        <v>2</v>
      </c>
      <c r="P3" s="8"/>
      <c r="Q3" s="8"/>
    </row>
    <row r="4" spans="1:42" s="3" customFormat="1" ht="12.75">
      <c r="A4" s="9" t="s">
        <v>3</v>
      </c>
      <c r="C4" s="10"/>
      <c r="N4" s="11" t="s">
        <v>4</v>
      </c>
      <c r="O4" s="12">
        <v>64455</v>
      </c>
      <c r="P4" s="3" t="s">
        <v>5</v>
      </c>
    </row>
    <row r="5" spans="1:42" s="3" customFormat="1" ht="12.75">
      <c r="A5" s="13" t="s">
        <v>6</v>
      </c>
      <c r="F5" s="14"/>
      <c r="G5" s="15"/>
      <c r="O5" s="16"/>
      <c r="Q5" s="10"/>
    </row>
    <row r="6" spans="1:42" s="3" customFormat="1" ht="28.5" customHeight="1">
      <c r="A6" s="17"/>
      <c r="H6" s="18"/>
      <c r="M6" s="17"/>
      <c r="N6" s="19"/>
      <c r="V6" s="17"/>
    </row>
    <row r="7" spans="1:42" s="17" customFormat="1" ht="12.75" customHeight="1" thickBot="1">
      <c r="A7" s="20"/>
      <c r="B7" s="277"/>
      <c r="C7" s="277"/>
      <c r="D7" s="277"/>
      <c r="E7" s="277"/>
      <c r="F7" s="277"/>
      <c r="G7" s="277"/>
    </row>
    <row r="8" spans="1:42" s="17" customFormat="1" ht="38.25" customHeight="1" thickBot="1">
      <c r="A8" s="20"/>
      <c r="B8" s="278" t="s">
        <v>7</v>
      </c>
      <c r="C8" s="279"/>
      <c r="D8" s="280"/>
      <c r="E8" s="278" t="s">
        <v>8</v>
      </c>
      <c r="F8" s="279"/>
      <c r="G8" s="280"/>
      <c r="I8" s="281" t="s">
        <v>9</v>
      </c>
      <c r="J8" s="282"/>
      <c r="K8" s="283"/>
      <c r="L8" s="21"/>
      <c r="O8" s="274" t="s">
        <v>10</v>
      </c>
      <c r="P8" s="275"/>
      <c r="Q8" s="276"/>
      <c r="R8" s="274" t="s">
        <v>11</v>
      </c>
      <c r="S8" s="275"/>
      <c r="T8" s="276"/>
      <c r="U8" s="22"/>
      <c r="AA8" s="284" t="s">
        <v>12</v>
      </c>
      <c r="AB8" s="285"/>
      <c r="AC8" s="285"/>
      <c r="AD8" s="285"/>
      <c r="AE8" s="286"/>
      <c r="AF8" s="23"/>
      <c r="AG8" s="287" t="s">
        <v>13</v>
      </c>
      <c r="AH8" s="288"/>
      <c r="AI8" s="288"/>
      <c r="AJ8" s="288"/>
      <c r="AK8" s="289"/>
    </row>
    <row r="9" spans="1:42" s="17" customFormat="1" ht="68.25" customHeight="1" thickBot="1">
      <c r="A9" s="20"/>
      <c r="B9" s="24" t="s">
        <v>14</v>
      </c>
      <c r="C9" s="25" t="s">
        <v>15</v>
      </c>
      <c r="D9" s="25" t="s">
        <v>16</v>
      </c>
      <c r="E9" s="25" t="s">
        <v>17</v>
      </c>
      <c r="F9" s="25" t="s">
        <v>18</v>
      </c>
      <c r="G9" s="25" t="s">
        <v>19</v>
      </c>
      <c r="H9" s="26" t="s">
        <v>20</v>
      </c>
      <c r="I9" s="27" t="s">
        <v>21</v>
      </c>
      <c r="J9" s="27" t="s">
        <v>22</v>
      </c>
      <c r="K9" s="28" t="s">
        <v>23</v>
      </c>
      <c r="L9" s="29" t="s">
        <v>24</v>
      </c>
      <c r="M9" s="30" t="s">
        <v>25</v>
      </c>
      <c r="N9" s="17" t="s">
        <v>26</v>
      </c>
      <c r="O9" s="24" t="s">
        <v>27</v>
      </c>
      <c r="P9" s="25" t="s">
        <v>28</v>
      </c>
      <c r="Q9" s="25" t="s">
        <v>29</v>
      </c>
      <c r="R9" s="25" t="s">
        <v>30</v>
      </c>
      <c r="S9" s="25" t="s">
        <v>31</v>
      </c>
      <c r="T9" s="25" t="s">
        <v>32</v>
      </c>
      <c r="U9" s="29" t="s">
        <v>24</v>
      </c>
      <c r="V9" s="31" t="s">
        <v>33</v>
      </c>
      <c r="W9" s="32" t="s">
        <v>34</v>
      </c>
      <c r="X9" s="33" t="s">
        <v>35</v>
      </c>
      <c r="Y9" s="27" t="s">
        <v>36</v>
      </c>
      <c r="Z9" s="34" t="s">
        <v>37</v>
      </c>
      <c r="AA9" s="35" t="s">
        <v>38</v>
      </c>
      <c r="AB9" s="36" t="s">
        <v>39</v>
      </c>
      <c r="AC9" s="36" t="s">
        <v>40</v>
      </c>
      <c r="AD9" s="36" t="s">
        <v>41</v>
      </c>
      <c r="AE9" s="37" t="s">
        <v>42</v>
      </c>
      <c r="AF9" s="23"/>
      <c r="AG9" s="35" t="s">
        <v>43</v>
      </c>
      <c r="AH9" s="38" t="s">
        <v>44</v>
      </c>
      <c r="AI9" s="38" t="s">
        <v>45</v>
      </c>
      <c r="AJ9" s="38" t="s">
        <v>46</v>
      </c>
      <c r="AK9" s="39" t="s">
        <v>42</v>
      </c>
    </row>
    <row r="10" spans="1:42" s="59" customFormat="1" ht="25.5">
      <c r="A10" s="40">
        <v>43466</v>
      </c>
      <c r="B10" s="41">
        <f>'Daily Flow-192'!AH5</f>
        <v>0.187</v>
      </c>
      <c r="C10" s="41">
        <f>'Daily Flow-192'!AI5</f>
        <v>6.032258064516129E-3</v>
      </c>
      <c r="D10" s="41">
        <f>'Daily Flow-192'!AJ5</f>
        <v>0.13300000000000001</v>
      </c>
      <c r="E10" s="41">
        <f>'Daily Flow-192'!AH20</f>
        <v>8.2729999999999997</v>
      </c>
      <c r="F10" s="41">
        <f>'Daily Flow-192'!AI20</f>
        <v>0.26687096774193547</v>
      </c>
      <c r="G10" s="41">
        <f>'Daily Flow-192'!AJ20</f>
        <v>0.93400000000000005</v>
      </c>
      <c r="H10" s="41">
        <f>B10+E10</f>
        <v>8.4599999999999991</v>
      </c>
      <c r="I10" s="42">
        <v>2.5000000000000001E-4</v>
      </c>
      <c r="J10" s="42">
        <v>0</v>
      </c>
      <c r="K10" s="43">
        <f>SUM(I10:J10)</f>
        <v>2.5000000000000001E-4</v>
      </c>
      <c r="L10" s="44">
        <f>AE10</f>
        <v>0.21635160000000001</v>
      </c>
      <c r="M10" s="45">
        <f>H10+L10</f>
        <v>8.6763515999999985</v>
      </c>
      <c r="N10" s="46"/>
      <c r="O10" s="41">
        <f>'Daily Flow-192'!AH52</f>
        <v>3.0872999999999998E-2</v>
      </c>
      <c r="P10" s="41">
        <f>'Daily Flow-192'!AI52</f>
        <v>9.9590322580645147E-4</v>
      </c>
      <c r="Q10" s="41">
        <f>'Daily Flow-192'!AJ52</f>
        <v>3.0183999999999999E-2</v>
      </c>
      <c r="R10" s="41">
        <f>'Daily Flow-192'!AH68</f>
        <v>7.9590000000000014</v>
      </c>
      <c r="S10" s="41">
        <f>'Daily Flow-192'!AI68</f>
        <v>0.25674193548387103</v>
      </c>
      <c r="T10" s="41">
        <f>'Daily Flow-192'!AJ68</f>
        <v>0.73899999999999999</v>
      </c>
      <c r="U10" s="44">
        <f>AK10</f>
        <v>3.8735597300000008E-2</v>
      </c>
      <c r="V10" s="45">
        <f>SUM(O10+R10+U10)</f>
        <v>8.0286085973000016</v>
      </c>
      <c r="W10" s="47">
        <v>7.6387791260104647</v>
      </c>
      <c r="X10" s="48">
        <f>K10+W10</f>
        <v>7.639029126010465</v>
      </c>
      <c r="Y10" s="49">
        <f t="shared" ref="Y10:Y21" si="0">X10/V10</f>
        <v>0.95147609120955889</v>
      </c>
      <c r="Z10" s="50">
        <v>1.0162209671841913</v>
      </c>
      <c r="AA10" s="51">
        <v>2.4400000000000002E-2</v>
      </c>
      <c r="AB10" s="52">
        <f t="shared" ref="AB10:AB21" si="1">B10*AA10</f>
        <v>4.5628000000000005E-3</v>
      </c>
      <c r="AC10" s="53">
        <v>2.5600000000000001E-2</v>
      </c>
      <c r="AD10" s="54">
        <f t="shared" ref="AD10:AD21" si="2">AC10*E10</f>
        <v>0.2117888</v>
      </c>
      <c r="AE10" s="55">
        <f>AB10+AD10</f>
        <v>0.21635160000000001</v>
      </c>
      <c r="AF10" s="56"/>
      <c r="AG10" s="57" t="s">
        <v>47</v>
      </c>
      <c r="AH10" s="54">
        <f>AH34</f>
        <v>-1.0594027000000001E-3</v>
      </c>
      <c r="AI10" s="53">
        <v>5.0000000000000001E-3</v>
      </c>
      <c r="AJ10" s="54">
        <f t="shared" ref="AJ10:AJ21" si="3">AI10*R10</f>
        <v>3.9795000000000011E-2</v>
      </c>
      <c r="AK10" s="58">
        <f t="shared" ref="AK10:AK21" si="4">AH10+AJ10</f>
        <v>3.8735597300000008E-2</v>
      </c>
      <c r="AM10" s="290"/>
      <c r="AN10" s="290"/>
      <c r="AO10" s="290"/>
      <c r="AP10" s="56"/>
    </row>
    <row r="11" spans="1:42" s="59" customFormat="1" ht="21" customHeight="1">
      <c r="A11" s="60" t="s">
        <v>48</v>
      </c>
      <c r="B11" s="61">
        <f>'Daily Flow-192'!AH6</f>
        <v>0</v>
      </c>
      <c r="C11" s="61">
        <f>'Daily Flow-192'!AI6</f>
        <v>0</v>
      </c>
      <c r="D11" s="61">
        <f>'Daily Flow-192'!AJ6</f>
        <v>0</v>
      </c>
      <c r="E11" s="61">
        <f>'Daily Flow-192'!AH21</f>
        <v>8.1859999999999982</v>
      </c>
      <c r="F11" s="61">
        <f>'Daily Flow-192'!AI21</f>
        <v>0.29235714285714282</v>
      </c>
      <c r="G11" s="61">
        <f>'Daily Flow-192'!AJ21</f>
        <v>0.66600000000000004</v>
      </c>
      <c r="H11" s="61">
        <f>B11+E11</f>
        <v>8.1859999999999982</v>
      </c>
      <c r="I11" s="42">
        <v>0</v>
      </c>
      <c r="J11" s="42">
        <v>0</v>
      </c>
      <c r="K11" s="62">
        <f t="shared" ref="K11:K21" si="5">SUM(I11:J11)</f>
        <v>0</v>
      </c>
      <c r="L11" s="63">
        <f t="shared" ref="L11:L21" si="6">AE11</f>
        <v>0.20956159999999996</v>
      </c>
      <c r="M11" s="64">
        <f t="shared" ref="M11:M21" si="7">H11+L11</f>
        <v>8.3955615999999988</v>
      </c>
      <c r="N11" s="46"/>
      <c r="O11" s="61">
        <f>'Daily Flow-192'!AH53</f>
        <v>7.9999999999999996E-6</v>
      </c>
      <c r="P11" s="61">
        <f>'Daily Flow-192'!AI53</f>
        <v>2.8571428571428569E-7</v>
      </c>
      <c r="Q11" s="61">
        <f>'Daily Flow-192'!AJ53</f>
        <v>7.9999999999999996E-6</v>
      </c>
      <c r="R11" s="61">
        <f>'Daily Flow-192'!AH69</f>
        <v>7.8409999999999993</v>
      </c>
      <c r="S11" s="61">
        <f>'Daily Flow-192'!AI69</f>
        <v>0.28003571428571428</v>
      </c>
      <c r="T11" s="61">
        <f>'Daily Flow-192'!AJ69</f>
        <v>0.67400000000000004</v>
      </c>
      <c r="U11" s="63">
        <f t="shared" ref="U11:U21" si="8">AK11</f>
        <v>3.9204719999999998E-2</v>
      </c>
      <c r="V11" s="64">
        <f t="shared" ref="V11:V21" si="9">SUM(O11+R11+U11)</f>
        <v>7.8802127199999994</v>
      </c>
      <c r="W11" s="65">
        <v>7.4022284018524447</v>
      </c>
      <c r="X11" s="66">
        <f t="shared" ref="X11:X21" si="10">K11+W11</f>
        <v>7.4022284018524447</v>
      </c>
      <c r="Y11" s="49">
        <f t="shared" si="0"/>
        <v>0.93934372901705698</v>
      </c>
      <c r="Z11" s="67">
        <v>0.92804797438014919</v>
      </c>
      <c r="AA11" s="51">
        <v>2.4400000000000002E-2</v>
      </c>
      <c r="AB11" s="52">
        <f t="shared" si="1"/>
        <v>0</v>
      </c>
      <c r="AC11" s="53">
        <v>2.5600000000000001E-2</v>
      </c>
      <c r="AD11" s="54">
        <f t="shared" si="2"/>
        <v>0.20956159999999996</v>
      </c>
      <c r="AE11" s="55">
        <f t="shared" ref="AE11:AE21" si="11">AB11+AD11</f>
        <v>0.20956159999999996</v>
      </c>
      <c r="AF11" s="56"/>
      <c r="AG11" s="51">
        <v>-3.5000000000000003E-2</v>
      </c>
      <c r="AH11" s="54">
        <f t="shared" ref="AH11:AH21" si="12">AG11*O11</f>
        <v>-2.8000000000000002E-7</v>
      </c>
      <c r="AI11" s="53">
        <v>5.0000000000000001E-3</v>
      </c>
      <c r="AJ11" s="54">
        <f t="shared" si="3"/>
        <v>3.9204999999999997E-2</v>
      </c>
      <c r="AK11" s="58">
        <f t="shared" si="4"/>
        <v>3.9204719999999998E-2</v>
      </c>
      <c r="AM11" s="56"/>
      <c r="AN11" s="68"/>
      <c r="AO11" s="56"/>
      <c r="AP11" s="56"/>
    </row>
    <row r="12" spans="1:42" s="59" customFormat="1" ht="28.5" customHeight="1">
      <c r="A12" s="60" t="s">
        <v>49</v>
      </c>
      <c r="B12" s="61">
        <f>'Daily Flow-192'!AH7</f>
        <v>0</v>
      </c>
      <c r="C12" s="61">
        <f>'Daily Flow-192'!AI7</f>
        <v>0</v>
      </c>
      <c r="D12" s="61">
        <f>'Daily Flow-192'!AJ7</f>
        <v>0</v>
      </c>
      <c r="E12" s="61">
        <f>'Daily Flow-192'!AH22</f>
        <v>12.540000000000004</v>
      </c>
      <c r="F12" s="61">
        <f>'Daily Flow-192'!AI22</f>
        <v>0.4045161290322582</v>
      </c>
      <c r="G12" s="61">
        <f>'Daily Flow-192'!AJ22</f>
        <v>0.67800000000000005</v>
      </c>
      <c r="H12" s="61">
        <f>B12+E12</f>
        <v>12.540000000000004</v>
      </c>
      <c r="I12" s="42">
        <v>3.5E-4</v>
      </c>
      <c r="J12" s="42">
        <v>0</v>
      </c>
      <c r="K12" s="62">
        <f t="shared" si="5"/>
        <v>3.5E-4</v>
      </c>
      <c r="L12" s="63">
        <f t="shared" si="6"/>
        <v>0.32102400000000014</v>
      </c>
      <c r="M12" s="64">
        <f t="shared" si="7"/>
        <v>12.861024000000004</v>
      </c>
      <c r="N12" s="46"/>
      <c r="O12" s="61">
        <f>'Daily Flow-192'!AH54</f>
        <v>0</v>
      </c>
      <c r="P12" s="61">
        <f>'Daily Flow-192'!AI54</f>
        <v>0</v>
      </c>
      <c r="Q12" s="61">
        <f>'Daily Flow-192'!AJ54</f>
        <v>0</v>
      </c>
      <c r="R12" s="61">
        <f>'Daily Flow-192'!AH70</f>
        <v>11.998999999999999</v>
      </c>
      <c r="S12" s="61">
        <f>'Daily Flow-192'!AI70</f>
        <v>0.3870645161290322</v>
      </c>
      <c r="T12" s="61">
        <f>'Daily Flow-192'!AJ70</f>
        <v>0.75700000000000001</v>
      </c>
      <c r="U12" s="63">
        <f t="shared" si="8"/>
        <v>5.9994999999999993E-2</v>
      </c>
      <c r="V12" s="64">
        <f t="shared" si="9"/>
        <v>12.058994999999999</v>
      </c>
      <c r="W12" s="65">
        <v>10.732993666391099</v>
      </c>
      <c r="X12" s="66">
        <f t="shared" si="10"/>
        <v>10.733343666391098</v>
      </c>
      <c r="Y12" s="49">
        <f t="shared" si="0"/>
        <v>0.89006950134659635</v>
      </c>
      <c r="Z12" s="67">
        <v>0.94328385825585603</v>
      </c>
      <c r="AA12" s="51">
        <v>2.4400000000000002E-2</v>
      </c>
      <c r="AB12" s="52">
        <f t="shared" si="1"/>
        <v>0</v>
      </c>
      <c r="AC12" s="53">
        <v>2.5600000000000001E-2</v>
      </c>
      <c r="AD12" s="54">
        <f t="shared" si="2"/>
        <v>0.32102400000000014</v>
      </c>
      <c r="AE12" s="55">
        <f t="shared" si="11"/>
        <v>0.32102400000000014</v>
      </c>
      <c r="AF12" s="56"/>
      <c r="AG12" s="51">
        <v>-3.5000000000000003E-2</v>
      </c>
      <c r="AH12" s="54">
        <f t="shared" si="12"/>
        <v>0</v>
      </c>
      <c r="AI12" s="53">
        <v>5.0000000000000001E-3</v>
      </c>
      <c r="AJ12" s="54">
        <f t="shared" si="3"/>
        <v>5.9994999999999993E-2</v>
      </c>
      <c r="AK12" s="58">
        <f t="shared" si="4"/>
        <v>5.9994999999999993E-2</v>
      </c>
      <c r="AM12" s="56"/>
      <c r="AN12" s="68"/>
      <c r="AO12" s="69"/>
      <c r="AP12" s="56"/>
    </row>
    <row r="13" spans="1:42" s="59" customFormat="1" ht="21" customHeight="1">
      <c r="A13" s="60" t="s">
        <v>50</v>
      </c>
      <c r="B13" s="61">
        <f>'Daily Flow-192'!AH8</f>
        <v>0.46300000000000002</v>
      </c>
      <c r="C13" s="61">
        <f>'Daily Flow-192'!AI8</f>
        <v>1.5433333333333334E-2</v>
      </c>
      <c r="D13" s="61">
        <f>'Daily Flow-192'!AJ8</f>
        <v>0.46300000000000002</v>
      </c>
      <c r="E13" s="61">
        <f>'Daily Flow-192'!AH23</f>
        <v>10.613000000000005</v>
      </c>
      <c r="F13" s="61">
        <f>'Daily Flow-192'!AI23</f>
        <v>0.35376666666666684</v>
      </c>
      <c r="G13" s="61">
        <f>'Daily Flow-192'!AJ23</f>
        <v>0.63600000000000001</v>
      </c>
      <c r="H13" s="61">
        <f>B13+E13</f>
        <v>11.076000000000004</v>
      </c>
      <c r="I13" s="42">
        <v>6.4000000000000003E-3</v>
      </c>
      <c r="J13" s="42">
        <v>0</v>
      </c>
      <c r="K13" s="62">
        <f t="shared" si="5"/>
        <v>6.4000000000000003E-3</v>
      </c>
      <c r="L13" s="63">
        <f t="shared" si="6"/>
        <v>0.28299000000000013</v>
      </c>
      <c r="M13" s="64">
        <f t="shared" si="7"/>
        <v>11.358990000000004</v>
      </c>
      <c r="N13" s="46"/>
      <c r="O13" s="61">
        <f>'Daily Flow-192'!AH55</f>
        <v>0</v>
      </c>
      <c r="P13" s="61">
        <f>'Daily Flow-192'!AI55</f>
        <v>0</v>
      </c>
      <c r="Q13" s="61">
        <f>'Daily Flow-192'!AJ55</f>
        <v>0</v>
      </c>
      <c r="R13" s="61">
        <f>'Daily Flow-192'!AH71</f>
        <v>11.611999999999998</v>
      </c>
      <c r="S13" s="61">
        <f>'Daily Flow-192'!AI71</f>
        <v>0.38706666666666661</v>
      </c>
      <c r="T13" s="61">
        <f>'Daily Flow-192'!AJ71</f>
        <v>1.141</v>
      </c>
      <c r="U13" s="63">
        <f t="shared" si="8"/>
        <v>5.8059999999999994E-2</v>
      </c>
      <c r="V13" s="64">
        <f t="shared" si="9"/>
        <v>11.670059999999998</v>
      </c>
      <c r="W13" s="65">
        <v>11.153616568729859</v>
      </c>
      <c r="X13" s="66">
        <f>K13+W13</f>
        <v>11.160016568729858</v>
      </c>
      <c r="Y13" s="49">
        <f t="shared" si="0"/>
        <v>0.95629470360305435</v>
      </c>
      <c r="Z13" s="67">
        <v>0.92547892881433202</v>
      </c>
      <c r="AA13" s="51">
        <v>2.4400000000000002E-2</v>
      </c>
      <c r="AB13" s="52">
        <f t="shared" si="1"/>
        <v>1.1297200000000002E-2</v>
      </c>
      <c r="AC13" s="53">
        <v>2.5600000000000001E-2</v>
      </c>
      <c r="AD13" s="54">
        <f t="shared" si="2"/>
        <v>0.27169280000000012</v>
      </c>
      <c r="AE13" s="55">
        <f t="shared" si="11"/>
        <v>0.28299000000000013</v>
      </c>
      <c r="AF13" s="56"/>
      <c r="AG13" s="51">
        <v>-3.5000000000000003E-2</v>
      </c>
      <c r="AH13" s="54">
        <f t="shared" si="12"/>
        <v>0</v>
      </c>
      <c r="AI13" s="53">
        <v>5.0000000000000001E-3</v>
      </c>
      <c r="AJ13" s="54">
        <f t="shared" si="3"/>
        <v>5.8059999999999994E-2</v>
      </c>
      <c r="AK13" s="58">
        <f t="shared" si="4"/>
        <v>5.8059999999999994E-2</v>
      </c>
      <c r="AM13" s="56"/>
      <c r="AN13" s="56"/>
      <c r="AO13" s="70"/>
      <c r="AP13" s="56"/>
    </row>
    <row r="14" spans="1:42" s="59" customFormat="1" ht="24.6" customHeight="1">
      <c r="A14" s="60" t="s">
        <v>51</v>
      </c>
      <c r="B14" s="61">
        <f>'Daily Flow-192'!AH9</f>
        <v>0.32260000000000005</v>
      </c>
      <c r="C14" s="61">
        <f>'Daily Flow-192'!AI9</f>
        <v>1.0406451612903227E-2</v>
      </c>
      <c r="D14" s="61">
        <f>'Daily Flow-192'!AJ9</f>
        <v>0.23780000000000001</v>
      </c>
      <c r="E14" s="61">
        <f>'Daily Flow-192'!AH24</f>
        <v>14.380000000000003</v>
      </c>
      <c r="F14" s="61">
        <f>'Daily Flow-192'!AI24</f>
        <v>0.46387096774193559</v>
      </c>
      <c r="G14" s="61">
        <f>'Daily Flow-192'!AJ24</f>
        <v>1.048</v>
      </c>
      <c r="H14" s="61">
        <f t="shared" ref="H14:H21" si="13">B14+E14</f>
        <v>14.702600000000002</v>
      </c>
      <c r="I14" s="42">
        <v>0</v>
      </c>
      <c r="J14" s="42">
        <v>0</v>
      </c>
      <c r="K14" s="62">
        <f t="shared" si="5"/>
        <v>0</v>
      </c>
      <c r="L14" s="63">
        <f t="shared" si="6"/>
        <v>0.37599944000000007</v>
      </c>
      <c r="M14" s="64">
        <f t="shared" si="7"/>
        <v>15.078599440000001</v>
      </c>
      <c r="N14" s="46"/>
      <c r="O14" s="61">
        <f>'Daily Flow-192'!AH56</f>
        <v>0</v>
      </c>
      <c r="P14" s="61">
        <f>'Daily Flow-192'!AI56</f>
        <v>0</v>
      </c>
      <c r="Q14" s="61">
        <f>'Daily Flow-192'!AJ56</f>
        <v>0</v>
      </c>
      <c r="R14" s="61">
        <f>'Daily Flow-192'!AH72</f>
        <v>15.859</v>
      </c>
      <c r="S14" s="61">
        <f>'Daily Flow-192'!AI72</f>
        <v>0.51158064516129031</v>
      </c>
      <c r="T14" s="61">
        <f>'Daily Flow-192'!AJ72</f>
        <v>1.08</v>
      </c>
      <c r="U14" s="63">
        <f t="shared" si="8"/>
        <v>7.9295000000000004E-2</v>
      </c>
      <c r="V14" s="64">
        <f t="shared" si="9"/>
        <v>15.938295</v>
      </c>
      <c r="W14" s="65">
        <v>14.678635434837961</v>
      </c>
      <c r="X14" s="66">
        <f t="shared" si="10"/>
        <v>14.678635434837961</v>
      </c>
      <c r="Y14" s="49">
        <f t="shared" si="0"/>
        <v>0.92096647946583754</v>
      </c>
      <c r="Z14" s="67">
        <v>0.86032399129570913</v>
      </c>
      <c r="AA14" s="51">
        <v>2.4400000000000002E-2</v>
      </c>
      <c r="AB14" s="52">
        <f t="shared" si="1"/>
        <v>7.8714400000000021E-3</v>
      </c>
      <c r="AC14" s="53">
        <v>2.5600000000000001E-2</v>
      </c>
      <c r="AD14" s="54">
        <f t="shared" si="2"/>
        <v>0.36812800000000007</v>
      </c>
      <c r="AE14" s="55">
        <f t="shared" si="11"/>
        <v>0.37599944000000007</v>
      </c>
      <c r="AF14" s="56"/>
      <c r="AG14" s="51">
        <v>-3.5000000000000003E-2</v>
      </c>
      <c r="AH14" s="54">
        <f t="shared" si="12"/>
        <v>0</v>
      </c>
      <c r="AI14" s="53">
        <v>5.0000000000000001E-3</v>
      </c>
      <c r="AJ14" s="54">
        <f t="shared" si="3"/>
        <v>7.9295000000000004E-2</v>
      </c>
      <c r="AK14" s="58">
        <f t="shared" si="4"/>
        <v>7.9295000000000004E-2</v>
      </c>
      <c r="AM14" s="56"/>
      <c r="AN14" s="56"/>
      <c r="AO14" s="56"/>
      <c r="AP14" s="56"/>
    </row>
    <row r="15" spans="1:42" s="59" customFormat="1" ht="21" customHeight="1">
      <c r="A15" s="60" t="s">
        <v>52</v>
      </c>
      <c r="B15" s="61">
        <f>'Daily Flow-192'!AH10</f>
        <v>2.2679999999999998</v>
      </c>
      <c r="C15" s="61">
        <f>'Daily Flow-192'!AI10</f>
        <v>7.5599999999999987E-2</v>
      </c>
      <c r="D15" s="61">
        <f>'Daily Flow-192'!AJ10</f>
        <v>0.52400000000000002</v>
      </c>
      <c r="E15" s="61">
        <f>'Daily Flow-192'!AH25</f>
        <v>12.672000000000001</v>
      </c>
      <c r="F15" s="61">
        <f>'Daily Flow-192'!AI25</f>
        <v>0.4224</v>
      </c>
      <c r="G15" s="61">
        <f>'Daily Flow-192'!AJ25</f>
        <v>1.3720000000000001</v>
      </c>
      <c r="H15" s="61">
        <f t="shared" si="13"/>
        <v>14.940000000000001</v>
      </c>
      <c r="I15" s="42">
        <v>5.0000000000000002E-5</v>
      </c>
      <c r="J15" s="42">
        <v>0</v>
      </c>
      <c r="K15" s="62">
        <f t="shared" si="5"/>
        <v>5.0000000000000002E-5</v>
      </c>
      <c r="L15" s="63">
        <f t="shared" si="6"/>
        <v>0.37974240000000004</v>
      </c>
      <c r="M15" s="64">
        <f t="shared" si="7"/>
        <v>15.319742400000001</v>
      </c>
      <c r="N15" s="46"/>
      <c r="O15" s="61">
        <f>'Daily Flow-192'!AH57</f>
        <v>9.9999999999999995E-7</v>
      </c>
      <c r="P15" s="61">
        <f>'Daily Flow-192'!AI57</f>
        <v>3.3333333333333334E-8</v>
      </c>
      <c r="Q15" s="61">
        <f>'Daily Flow-192'!AJ57</f>
        <v>9.9999999999999995E-7</v>
      </c>
      <c r="R15" s="61">
        <f>'Daily Flow-192'!AH73</f>
        <v>14.641500000000001</v>
      </c>
      <c r="S15" s="61">
        <f>'Daily Flow-192'!AI73</f>
        <v>0.48805000000000004</v>
      </c>
      <c r="T15" s="61">
        <f>'Daily Flow-192'!AJ73</f>
        <v>1.4750000000000001</v>
      </c>
      <c r="U15" s="63">
        <f t="shared" si="8"/>
        <v>7.3207465000000013E-2</v>
      </c>
      <c r="V15" s="64">
        <f t="shared" si="9"/>
        <v>14.714708464999999</v>
      </c>
      <c r="W15" s="71">
        <v>12.491912479526393</v>
      </c>
      <c r="X15" s="66">
        <f t="shared" si="10"/>
        <v>12.491962479526393</v>
      </c>
      <c r="Y15" s="49">
        <f t="shared" si="0"/>
        <v>0.8489439331563674</v>
      </c>
      <c r="Z15" s="67">
        <v>0.97220452691704096</v>
      </c>
      <c r="AA15" s="51">
        <v>2.4400000000000002E-2</v>
      </c>
      <c r="AB15" s="52">
        <f t="shared" si="1"/>
        <v>5.5339199999999998E-2</v>
      </c>
      <c r="AC15" s="53">
        <v>2.5600000000000001E-2</v>
      </c>
      <c r="AD15" s="54">
        <f t="shared" si="2"/>
        <v>0.32440320000000006</v>
      </c>
      <c r="AE15" s="55">
        <f t="shared" si="11"/>
        <v>0.37974240000000004</v>
      </c>
      <c r="AF15" s="56"/>
      <c r="AG15" s="51">
        <v>-3.5000000000000003E-2</v>
      </c>
      <c r="AH15" s="54">
        <f t="shared" si="12"/>
        <v>-3.5000000000000002E-8</v>
      </c>
      <c r="AI15" s="53">
        <v>5.0000000000000001E-3</v>
      </c>
      <c r="AJ15" s="54">
        <f t="shared" si="3"/>
        <v>7.3207500000000009E-2</v>
      </c>
      <c r="AK15" s="58">
        <f t="shared" si="4"/>
        <v>7.3207465000000013E-2</v>
      </c>
      <c r="AM15" s="56"/>
      <c r="AN15" s="56"/>
      <c r="AO15" s="56"/>
      <c r="AP15" s="56"/>
    </row>
    <row r="16" spans="1:42" s="59" customFormat="1" ht="21" customHeight="1">
      <c r="A16" s="60" t="s">
        <v>53</v>
      </c>
      <c r="B16" s="61">
        <f>'Daily Flow-192'!AH11</f>
        <v>0</v>
      </c>
      <c r="C16" s="61">
        <f>'Daily Flow-192'!AI11</f>
        <v>0</v>
      </c>
      <c r="D16" s="61">
        <f>'Daily Flow-192'!AJ11</f>
        <v>0</v>
      </c>
      <c r="E16" s="61">
        <f>'Daily Flow-192'!AH26</f>
        <v>11.698000000000004</v>
      </c>
      <c r="F16" s="61">
        <f>'Daily Flow-192'!AI26</f>
        <v>0.37735483870967756</v>
      </c>
      <c r="G16" s="61">
        <f>'Daily Flow-192'!AJ26</f>
        <v>1.1639999999999999</v>
      </c>
      <c r="H16" s="61">
        <f t="shared" si="13"/>
        <v>11.698000000000004</v>
      </c>
      <c r="I16" s="42">
        <v>1E-4</v>
      </c>
      <c r="J16" s="42">
        <v>0</v>
      </c>
      <c r="K16" s="62">
        <f t="shared" si="5"/>
        <v>1E-4</v>
      </c>
      <c r="L16" s="63">
        <f t="shared" si="6"/>
        <v>0.29946880000000009</v>
      </c>
      <c r="M16" s="64">
        <f t="shared" si="7"/>
        <v>11.997468800000004</v>
      </c>
      <c r="N16" s="46"/>
      <c r="O16" s="61">
        <f>'Daily Flow-192'!AH58</f>
        <v>0</v>
      </c>
      <c r="P16" s="61">
        <f>'Daily Flow-192'!AI58</f>
        <v>0</v>
      </c>
      <c r="Q16" s="61">
        <f>'Daily Flow-192'!AJ58</f>
        <v>0</v>
      </c>
      <c r="R16" s="61">
        <f>'Daily Flow-192'!AH74</f>
        <v>12.109499999999999</v>
      </c>
      <c r="S16" s="61">
        <f>'Daily Flow-192'!AI74</f>
        <v>0.3906290322580645</v>
      </c>
      <c r="T16" s="61">
        <f>'Daily Flow-192'!AJ74</f>
        <v>1.407</v>
      </c>
      <c r="U16" s="63">
        <f t="shared" si="8"/>
        <v>6.0547499999999997E-2</v>
      </c>
      <c r="V16" s="64">
        <f t="shared" si="9"/>
        <v>12.170047499999999</v>
      </c>
      <c r="W16" s="71">
        <v>10.740182545007043</v>
      </c>
      <c r="X16" s="66">
        <f t="shared" si="10"/>
        <v>10.740282545007043</v>
      </c>
      <c r="Y16" s="49">
        <f t="shared" si="0"/>
        <v>0.88251771778269916</v>
      </c>
      <c r="Z16" s="67">
        <v>0.95283148925230887</v>
      </c>
      <c r="AA16" s="51">
        <v>2.4400000000000002E-2</v>
      </c>
      <c r="AB16" s="52">
        <f t="shared" si="1"/>
        <v>0</v>
      </c>
      <c r="AC16" s="53">
        <v>2.5600000000000001E-2</v>
      </c>
      <c r="AD16" s="54">
        <f t="shared" si="2"/>
        <v>0.29946880000000009</v>
      </c>
      <c r="AE16" s="55">
        <f t="shared" si="11"/>
        <v>0.29946880000000009</v>
      </c>
      <c r="AF16" s="56"/>
      <c r="AG16" s="51">
        <v>-3.5000000000000003E-2</v>
      </c>
      <c r="AH16" s="54">
        <f t="shared" si="12"/>
        <v>0</v>
      </c>
      <c r="AI16" s="53">
        <v>5.0000000000000001E-3</v>
      </c>
      <c r="AJ16" s="54">
        <f t="shared" si="3"/>
        <v>6.0547499999999997E-2</v>
      </c>
      <c r="AK16" s="58">
        <f t="shared" si="4"/>
        <v>6.0547499999999997E-2</v>
      </c>
    </row>
    <row r="17" spans="1:38" s="59" customFormat="1" ht="21" customHeight="1">
      <c r="A17" s="60" t="s">
        <v>54</v>
      </c>
      <c r="B17" s="61">
        <f>'Daily Flow-192'!AH12</f>
        <v>0</v>
      </c>
      <c r="C17" s="61">
        <f>'Daily Flow-192'!AI12</f>
        <v>0</v>
      </c>
      <c r="D17" s="61">
        <f>'Daily Flow-192'!AJ12</f>
        <v>0</v>
      </c>
      <c r="E17" s="61">
        <f>'Daily Flow-192'!AH27</f>
        <v>11.118000000000002</v>
      </c>
      <c r="F17" s="61">
        <f>'Daily Flow-192'!AI27</f>
        <v>0.35864516129032264</v>
      </c>
      <c r="G17" s="61">
        <f>'Daily Flow-192'!AJ27</f>
        <v>0.65800000000000003</v>
      </c>
      <c r="H17" s="61">
        <f t="shared" si="13"/>
        <v>11.118000000000002</v>
      </c>
      <c r="I17" s="42">
        <v>0</v>
      </c>
      <c r="J17" s="42">
        <v>0</v>
      </c>
      <c r="K17" s="62">
        <f t="shared" si="5"/>
        <v>0</v>
      </c>
      <c r="L17" s="63">
        <f t="shared" si="6"/>
        <v>0.28462080000000006</v>
      </c>
      <c r="M17" s="64">
        <f t="shared" si="7"/>
        <v>11.402620800000003</v>
      </c>
      <c r="N17" s="46"/>
      <c r="O17" s="61">
        <f>'Daily Flow-192'!AH59</f>
        <v>0</v>
      </c>
      <c r="P17" s="61">
        <f>'Daily Flow-192'!AI59</f>
        <v>0</v>
      </c>
      <c r="Q17" s="61">
        <f>'Daily Flow-192'!AJ59</f>
        <v>0</v>
      </c>
      <c r="R17" s="61">
        <f>'Daily Flow-192'!AH75</f>
        <v>10.933</v>
      </c>
      <c r="S17" s="61">
        <f>'Daily Flow-192'!AI75</f>
        <v>0.35267741935483871</v>
      </c>
      <c r="T17" s="61">
        <f>'Daily Flow-192'!AJ75</f>
        <v>0.625</v>
      </c>
      <c r="U17" s="63">
        <f t="shared" si="8"/>
        <v>5.4664999999999998E-2</v>
      </c>
      <c r="V17" s="64">
        <f t="shared" si="9"/>
        <v>10.987665</v>
      </c>
      <c r="W17" s="71">
        <v>10.191867730228875</v>
      </c>
      <c r="X17" s="66">
        <f t="shared" si="10"/>
        <v>10.191867730228875</v>
      </c>
      <c r="Y17" s="49">
        <f t="shared" si="0"/>
        <v>0.92757357730044332</v>
      </c>
      <c r="Z17" s="67">
        <v>0.94047106786341228</v>
      </c>
      <c r="AA17" s="51">
        <v>2.4400000000000002E-2</v>
      </c>
      <c r="AB17" s="52">
        <f t="shared" si="1"/>
        <v>0</v>
      </c>
      <c r="AC17" s="53">
        <v>2.5600000000000001E-2</v>
      </c>
      <c r="AD17" s="54">
        <f t="shared" si="2"/>
        <v>0.28462080000000006</v>
      </c>
      <c r="AE17" s="55">
        <f t="shared" si="11"/>
        <v>0.28462080000000006</v>
      </c>
      <c r="AF17" s="56"/>
      <c r="AG17" s="51">
        <v>-3.5000000000000003E-2</v>
      </c>
      <c r="AH17" s="54">
        <f t="shared" si="12"/>
        <v>0</v>
      </c>
      <c r="AI17" s="53">
        <v>5.0000000000000001E-3</v>
      </c>
      <c r="AJ17" s="54">
        <f t="shared" si="3"/>
        <v>5.4664999999999998E-2</v>
      </c>
      <c r="AK17" s="58">
        <f t="shared" si="4"/>
        <v>5.4664999999999998E-2</v>
      </c>
    </row>
    <row r="18" spans="1:38" s="59" customFormat="1" ht="21" customHeight="1">
      <c r="A18" s="60" t="s">
        <v>55</v>
      </c>
      <c r="B18" s="61">
        <f>'Daily Flow-192'!AH13</f>
        <v>0.216</v>
      </c>
      <c r="C18" s="61">
        <f>'Daily Flow-192'!AI13</f>
        <v>7.1999999999999998E-3</v>
      </c>
      <c r="D18" s="61">
        <f>'Daily Flow-192'!AJ13</f>
        <v>0.216</v>
      </c>
      <c r="E18" s="61">
        <f>'Daily Flow-192'!AH28</f>
        <v>12.84</v>
      </c>
      <c r="F18" s="61">
        <f>'Daily Flow-192'!AI28</f>
        <v>0.42799999999999999</v>
      </c>
      <c r="G18" s="61">
        <f>'Daily Flow-192'!AJ28</f>
        <v>1.9410000000000001</v>
      </c>
      <c r="H18" s="61">
        <f t="shared" si="13"/>
        <v>13.055999999999999</v>
      </c>
      <c r="I18" s="42">
        <v>1.75E-4</v>
      </c>
      <c r="J18" s="42">
        <v>0</v>
      </c>
      <c r="K18" s="62">
        <f t="shared" si="5"/>
        <v>1.75E-4</v>
      </c>
      <c r="L18" s="63">
        <f t="shared" si="6"/>
        <v>0.3339744</v>
      </c>
      <c r="M18" s="64">
        <f t="shared" si="7"/>
        <v>13.3899744</v>
      </c>
      <c r="N18" s="46"/>
      <c r="O18" s="61">
        <f>'Daily Flow-192'!AH60</f>
        <v>0</v>
      </c>
      <c r="P18" s="61">
        <f>'Daily Flow-192'!AI60</f>
        <v>0</v>
      </c>
      <c r="Q18" s="61">
        <f>'Daily Flow-192'!AJ60</f>
        <v>0</v>
      </c>
      <c r="R18" s="61">
        <f>'Daily Flow-192'!AH76</f>
        <v>13.638000000000002</v>
      </c>
      <c r="S18" s="61">
        <f>'Daily Flow-192'!AI76</f>
        <v>0.45460000000000006</v>
      </c>
      <c r="T18" s="61">
        <f>'Daily Flow-192'!AJ76</f>
        <v>0.94599999999999995</v>
      </c>
      <c r="U18" s="63">
        <f t="shared" si="8"/>
        <v>6.8190000000000014E-2</v>
      </c>
      <c r="V18" s="64">
        <f t="shared" si="9"/>
        <v>13.706190000000001</v>
      </c>
      <c r="W18" s="71">
        <v>12.10204554692554</v>
      </c>
      <c r="X18" s="66">
        <f t="shared" si="10"/>
        <v>12.10222054692554</v>
      </c>
      <c r="Y18" s="49">
        <f t="shared" si="0"/>
        <v>0.88297481261572608</v>
      </c>
      <c r="Z18" s="67">
        <v>0.91933936149185214</v>
      </c>
      <c r="AA18" s="51">
        <v>2.4400000000000002E-2</v>
      </c>
      <c r="AB18" s="52">
        <f t="shared" si="1"/>
        <v>5.2704000000000006E-3</v>
      </c>
      <c r="AC18" s="53">
        <v>2.5600000000000001E-2</v>
      </c>
      <c r="AD18" s="54">
        <f t="shared" si="2"/>
        <v>0.328704</v>
      </c>
      <c r="AE18" s="55">
        <f t="shared" si="11"/>
        <v>0.3339744</v>
      </c>
      <c r="AF18" s="56"/>
      <c r="AG18" s="51">
        <v>-3.5000000000000003E-2</v>
      </c>
      <c r="AH18" s="54">
        <f t="shared" si="12"/>
        <v>0</v>
      </c>
      <c r="AI18" s="53">
        <v>5.0000000000000001E-3</v>
      </c>
      <c r="AJ18" s="54">
        <f t="shared" si="3"/>
        <v>6.8190000000000014E-2</v>
      </c>
      <c r="AK18" s="58">
        <f t="shared" si="4"/>
        <v>6.8190000000000014E-2</v>
      </c>
    </row>
    <row r="19" spans="1:38" s="59" customFormat="1" ht="21" customHeight="1">
      <c r="A19" s="60" t="s">
        <v>56</v>
      </c>
      <c r="B19" s="61">
        <f>'Daily Flow-192'!AH14</f>
        <v>1.641</v>
      </c>
      <c r="C19" s="61">
        <f>'Daily Flow-192'!AI14</f>
        <v>5.2935483870967741E-2</v>
      </c>
      <c r="D19" s="61">
        <f>'Daily Flow-192'!AJ14</f>
        <v>0.60899999999999999</v>
      </c>
      <c r="E19" s="61">
        <f>'Daily Flow-192'!AH29</f>
        <v>12.986000000000001</v>
      </c>
      <c r="F19" s="61">
        <f>'Daily Flow-192'!AI29</f>
        <v>0.41890322580645162</v>
      </c>
      <c r="G19" s="61">
        <f>'Daily Flow-192'!AJ29</f>
        <v>0.76900000000000002</v>
      </c>
      <c r="H19" s="61">
        <f t="shared" si="13"/>
        <v>14.627000000000001</v>
      </c>
      <c r="I19" s="42">
        <v>4.4099999999999999E-3</v>
      </c>
      <c r="J19" s="42">
        <v>0</v>
      </c>
      <c r="K19" s="62">
        <f t="shared" si="5"/>
        <v>4.4099999999999999E-3</v>
      </c>
      <c r="L19" s="63">
        <f t="shared" si="6"/>
        <v>0.37248200000000009</v>
      </c>
      <c r="M19" s="64">
        <f t="shared" si="7"/>
        <v>14.999482</v>
      </c>
      <c r="N19" s="46"/>
      <c r="O19" s="61">
        <f>'Daily Flow-192'!AH61</f>
        <v>0</v>
      </c>
      <c r="P19" s="61">
        <f>'Daily Flow-192'!AI61</f>
        <v>0</v>
      </c>
      <c r="Q19" s="61">
        <f>'Daily Flow-192'!AJ61</f>
        <v>0</v>
      </c>
      <c r="R19" s="61">
        <f>'Daily Flow-192'!AH77</f>
        <v>13.309000000000003</v>
      </c>
      <c r="S19" s="61">
        <f>'Daily Flow-192'!AI77</f>
        <v>0.42932258064516138</v>
      </c>
      <c r="T19" s="61">
        <f>'Daily Flow-192'!AJ77</f>
        <v>0.80700000000000005</v>
      </c>
      <c r="U19" s="63">
        <f t="shared" si="8"/>
        <v>6.6545000000000021E-2</v>
      </c>
      <c r="V19" s="64">
        <f t="shared" si="9"/>
        <v>13.375545000000002</v>
      </c>
      <c r="W19" s="71">
        <v>11.9505478472155</v>
      </c>
      <c r="X19" s="66">
        <f t="shared" si="10"/>
        <v>11.9549578472155</v>
      </c>
      <c r="Y19" s="49">
        <f t="shared" si="0"/>
        <v>0.89379220414685889</v>
      </c>
      <c r="Z19" s="67">
        <v>0.79904079871708211</v>
      </c>
      <c r="AA19" s="51">
        <v>2.4400000000000002E-2</v>
      </c>
      <c r="AB19" s="52">
        <f t="shared" si="1"/>
        <v>4.0040400000000004E-2</v>
      </c>
      <c r="AC19" s="53">
        <v>2.5600000000000001E-2</v>
      </c>
      <c r="AD19" s="54">
        <f t="shared" si="2"/>
        <v>0.33244160000000006</v>
      </c>
      <c r="AE19" s="55">
        <f t="shared" si="11"/>
        <v>0.37248200000000009</v>
      </c>
      <c r="AF19" s="56"/>
      <c r="AG19" s="51">
        <v>-3.5000000000000003E-2</v>
      </c>
      <c r="AH19" s="54">
        <f t="shared" si="12"/>
        <v>0</v>
      </c>
      <c r="AI19" s="53">
        <v>5.0000000000000001E-3</v>
      </c>
      <c r="AJ19" s="54">
        <f t="shared" si="3"/>
        <v>6.6545000000000021E-2</v>
      </c>
      <c r="AK19" s="58">
        <f t="shared" si="4"/>
        <v>6.6545000000000021E-2</v>
      </c>
    </row>
    <row r="20" spans="1:38" s="59" customFormat="1" ht="21" customHeight="1">
      <c r="A20" s="60" t="s">
        <v>57</v>
      </c>
      <c r="B20" s="61">
        <f>'Daily Flow-192'!AH15</f>
        <v>0</v>
      </c>
      <c r="C20" s="61">
        <f>'Daily Flow-192'!AI15</f>
        <v>0</v>
      </c>
      <c r="D20" s="61">
        <f>'Daily Flow-192'!AJ15</f>
        <v>0</v>
      </c>
      <c r="E20" s="61">
        <f>'Daily Flow-192'!AH30</f>
        <v>9.7399999999999984</v>
      </c>
      <c r="F20" s="61">
        <f>'Daily Flow-192'!AI30</f>
        <v>0.3246666666666666</v>
      </c>
      <c r="G20" s="61">
        <f>'Daily Flow-192'!AJ30</f>
        <v>0.93100000000000005</v>
      </c>
      <c r="H20" s="61">
        <f t="shared" si="13"/>
        <v>9.7399999999999984</v>
      </c>
      <c r="I20" s="42">
        <v>0</v>
      </c>
      <c r="J20" s="42">
        <v>0</v>
      </c>
      <c r="K20" s="62">
        <f t="shared" si="5"/>
        <v>0</v>
      </c>
      <c r="L20" s="63">
        <f t="shared" si="6"/>
        <v>0.24934399999999998</v>
      </c>
      <c r="M20" s="64">
        <f t="shared" si="7"/>
        <v>9.9893439999999991</v>
      </c>
      <c r="N20" s="46"/>
      <c r="O20" s="61">
        <f>'Daily Flow-192'!AH62</f>
        <v>0</v>
      </c>
      <c r="P20" s="61">
        <f>'Daily Flow-192'!AI62</f>
        <v>0</v>
      </c>
      <c r="Q20" s="61">
        <f>'Daily Flow-192'!AJ62</f>
        <v>0</v>
      </c>
      <c r="R20" s="61">
        <f>'Daily Flow-192'!AH78</f>
        <v>9.18</v>
      </c>
      <c r="S20" s="61">
        <f>'Daily Flow-192'!AI78</f>
        <v>0.30599999999999999</v>
      </c>
      <c r="T20" s="61">
        <f>'Daily Flow-192'!AJ78</f>
        <v>1.071</v>
      </c>
      <c r="U20" s="63">
        <f t="shared" si="8"/>
        <v>4.5899999999999996E-2</v>
      </c>
      <c r="V20" s="64">
        <f t="shared" si="9"/>
        <v>9.2258999999999993</v>
      </c>
      <c r="W20" s="71">
        <v>8.581739573014417</v>
      </c>
      <c r="X20" s="66">
        <f t="shared" si="10"/>
        <v>8.581739573014417</v>
      </c>
      <c r="Y20" s="49">
        <f t="shared" si="0"/>
        <v>0.93017912323073282</v>
      </c>
      <c r="Z20" s="67"/>
      <c r="AA20" s="51">
        <v>2.4400000000000002E-2</v>
      </c>
      <c r="AB20" s="52">
        <f t="shared" si="1"/>
        <v>0</v>
      </c>
      <c r="AC20" s="53">
        <v>2.5600000000000001E-2</v>
      </c>
      <c r="AD20" s="54">
        <f t="shared" si="2"/>
        <v>0.24934399999999998</v>
      </c>
      <c r="AE20" s="55">
        <f t="shared" si="11"/>
        <v>0.24934399999999998</v>
      </c>
      <c r="AF20" s="56"/>
      <c r="AG20" s="51">
        <v>-3.5000000000000003E-2</v>
      </c>
      <c r="AH20" s="54">
        <f t="shared" si="12"/>
        <v>0</v>
      </c>
      <c r="AI20" s="53">
        <v>5.0000000000000001E-3</v>
      </c>
      <c r="AJ20" s="54">
        <f t="shared" si="3"/>
        <v>4.5899999999999996E-2</v>
      </c>
      <c r="AK20" s="58">
        <f t="shared" si="4"/>
        <v>4.5899999999999996E-2</v>
      </c>
    </row>
    <row r="21" spans="1:38" s="59" customFormat="1" ht="21" customHeight="1" thickBot="1">
      <c r="A21" s="60" t="s">
        <v>58</v>
      </c>
      <c r="B21" s="61">
        <f>'Daily Flow-192'!AH16</f>
        <v>0</v>
      </c>
      <c r="C21" s="61">
        <f>'Daily Flow-192'!AI16</f>
        <v>0</v>
      </c>
      <c r="D21" s="61">
        <f>'Daily Flow-192'!AJ16</f>
        <v>0</v>
      </c>
      <c r="E21" s="61">
        <f>'Daily Flow-192'!AH31</f>
        <v>7.8349999999999991</v>
      </c>
      <c r="F21" s="61">
        <f>'Daily Flow-192'!AI31</f>
        <v>0.25274193548387092</v>
      </c>
      <c r="G21" s="61">
        <f>'Daily Flow-192'!AJ31</f>
        <v>1.3859999999999999</v>
      </c>
      <c r="H21" s="61">
        <f t="shared" si="13"/>
        <v>7.8349999999999991</v>
      </c>
      <c r="I21" s="42">
        <v>0</v>
      </c>
      <c r="J21" s="42">
        <v>0</v>
      </c>
      <c r="K21" s="62">
        <f t="shared" si="5"/>
        <v>0</v>
      </c>
      <c r="L21" s="63">
        <f t="shared" si="6"/>
        <v>0.20057599999999998</v>
      </c>
      <c r="M21" s="64">
        <f t="shared" si="7"/>
        <v>8.0355759999999989</v>
      </c>
      <c r="N21" s="46"/>
      <c r="O21" s="61">
        <f>'Daily Flow-192'!AH63</f>
        <v>0</v>
      </c>
      <c r="P21" s="61">
        <f>'Daily Flow-192'!AI63</f>
        <v>0</v>
      </c>
      <c r="Q21" s="61">
        <f>'Daily Flow-192'!AJ63</f>
        <v>0</v>
      </c>
      <c r="R21" s="61">
        <f>'Daily Flow-192'!AH79</f>
        <v>7.5659999999999998</v>
      </c>
      <c r="S21" s="61">
        <f>'Daily Flow-192'!AI79</f>
        <v>0.24406451612903227</v>
      </c>
      <c r="T21" s="61">
        <f>'Daily Flow-192'!AJ79</f>
        <v>0.64100000000000001</v>
      </c>
      <c r="U21" s="63">
        <f t="shared" si="8"/>
        <v>3.7830000000000003E-2</v>
      </c>
      <c r="V21" s="64">
        <f t="shared" si="9"/>
        <v>7.6038299999999994</v>
      </c>
      <c r="W21" s="72">
        <v>6.4529260923079459</v>
      </c>
      <c r="X21" s="66">
        <f t="shared" si="10"/>
        <v>6.4529260923079459</v>
      </c>
      <c r="Y21" s="49">
        <f t="shared" si="0"/>
        <v>0.8486415519952375</v>
      </c>
      <c r="Z21" s="67"/>
      <c r="AA21" s="73">
        <v>2.4400000000000002E-2</v>
      </c>
      <c r="AB21" s="74">
        <f t="shared" si="1"/>
        <v>0</v>
      </c>
      <c r="AC21" s="75">
        <v>2.5600000000000001E-2</v>
      </c>
      <c r="AD21" s="76">
        <f t="shared" si="2"/>
        <v>0.20057599999999998</v>
      </c>
      <c r="AE21" s="77">
        <f t="shared" si="11"/>
        <v>0.20057599999999998</v>
      </c>
      <c r="AF21" s="56"/>
      <c r="AG21" s="51">
        <v>-3.5000000000000003E-2</v>
      </c>
      <c r="AH21" s="76">
        <f t="shared" si="12"/>
        <v>0</v>
      </c>
      <c r="AI21" s="75">
        <v>5.0000000000000001E-3</v>
      </c>
      <c r="AJ21" s="76">
        <f t="shared" si="3"/>
        <v>3.7830000000000003E-2</v>
      </c>
      <c r="AK21" s="78">
        <f t="shared" si="4"/>
        <v>3.7830000000000003E-2</v>
      </c>
    </row>
    <row r="22" spans="1:38" s="59" customFormat="1" ht="21" customHeight="1">
      <c r="A22" s="79" t="s">
        <v>59</v>
      </c>
      <c r="B22" s="80">
        <f>SUM(B10:B21)</f>
        <v>5.0975999999999999</v>
      </c>
      <c r="C22" s="81"/>
      <c r="D22" s="82"/>
      <c r="E22" s="80">
        <f>SUM(E10:E21)</f>
        <v>132.88100000000003</v>
      </c>
      <c r="F22" s="81"/>
      <c r="G22" s="82"/>
      <c r="H22" s="80">
        <f t="shared" ref="H22:M22" si="14">SUM(H10:H21)</f>
        <v>137.97860000000003</v>
      </c>
      <c r="I22" s="83">
        <f t="shared" si="14"/>
        <v>1.1734999999999999E-2</v>
      </c>
      <c r="J22" s="83">
        <f t="shared" si="14"/>
        <v>0</v>
      </c>
      <c r="K22" s="84">
        <f t="shared" si="14"/>
        <v>1.1734999999999999E-2</v>
      </c>
      <c r="L22" s="85">
        <f t="shared" si="14"/>
        <v>3.5261350400000002</v>
      </c>
      <c r="M22" s="86">
        <f t="shared" si="14"/>
        <v>141.50473504000001</v>
      </c>
      <c r="N22" s="87"/>
      <c r="O22" s="80">
        <f>SUM(O10:O21)</f>
        <v>3.0882E-2</v>
      </c>
      <c r="P22" s="88"/>
      <c r="Q22" s="88"/>
      <c r="R22" s="80">
        <f>SUM(R10:R21)</f>
        <v>136.64700000000002</v>
      </c>
      <c r="S22" s="88"/>
      <c r="T22" s="88"/>
      <c r="U22" s="85">
        <f>SUM(U10:U21)</f>
        <v>0.68217528230000002</v>
      </c>
      <c r="V22" s="86">
        <f>SUM(V10:V21)</f>
        <v>137.36005728229998</v>
      </c>
      <c r="W22" s="89">
        <f>SUM(W10:W21)</f>
        <v>124.11747501204755</v>
      </c>
      <c r="X22" s="90">
        <f>SUM(X10:X21)</f>
        <v>124.12921001204755</v>
      </c>
      <c r="Y22" s="91"/>
      <c r="Z22" s="92"/>
      <c r="AA22" s="56"/>
      <c r="AB22" s="56"/>
      <c r="AC22" s="56"/>
      <c r="AD22" s="93" t="s">
        <v>60</v>
      </c>
      <c r="AE22" s="94">
        <f>SUM(AE10:AE21)</f>
        <v>3.5261350400000002</v>
      </c>
      <c r="AF22" s="56"/>
      <c r="AG22" s="56"/>
      <c r="AH22" s="56"/>
      <c r="AI22" s="56"/>
      <c r="AJ22" s="93" t="s">
        <v>60</v>
      </c>
      <c r="AK22" s="95">
        <f>SUM(AK10:AK21)</f>
        <v>0.68217528230000002</v>
      </c>
    </row>
    <row r="23" spans="1:38" s="59" customFormat="1" ht="13.5" thickBot="1">
      <c r="A23" s="96" t="s">
        <v>61</v>
      </c>
      <c r="B23" s="97"/>
      <c r="C23" s="98">
        <f>AVERAGE(C10:C21)</f>
        <v>1.3967293906810034E-2</v>
      </c>
      <c r="D23" s="98">
        <f>AVERAGE(D10:D21)</f>
        <v>0.18190000000000003</v>
      </c>
      <c r="E23" s="97"/>
      <c r="F23" s="98">
        <f>AVERAGE(F10:F21)</f>
        <v>0.36367447516641072</v>
      </c>
      <c r="G23" s="98">
        <f>AVERAGE(G10:G21)</f>
        <v>1.01525</v>
      </c>
      <c r="H23" s="98">
        <f>AVERAGE(H10:H21)</f>
        <v>11.49821666666667</v>
      </c>
      <c r="I23" s="99"/>
      <c r="J23" s="100"/>
      <c r="K23" s="101"/>
      <c r="L23" s="101"/>
      <c r="M23" s="98">
        <f>AVERAGE(M10:M21)</f>
        <v>11.792061253333335</v>
      </c>
      <c r="N23" s="102" t="s">
        <v>61</v>
      </c>
      <c r="O23" s="103"/>
      <c r="P23" s="98">
        <f>AVERAGE(P10:P21)</f>
        <v>8.3018522785458272E-5</v>
      </c>
      <c r="Q23" s="98">
        <f>AVERAGE(Q10:Q21)</f>
        <v>2.5160833333333333E-3</v>
      </c>
      <c r="R23" s="97"/>
      <c r="S23" s="98">
        <f>AVERAGE(S10:S21)</f>
        <v>0.3739860855094726</v>
      </c>
      <c r="T23" s="98">
        <f>AVERAGE(T10:T21)</f>
        <v>0.94691666666666663</v>
      </c>
      <c r="U23" s="98"/>
      <c r="V23" s="98">
        <f>AVERAGE(V10:V21)</f>
        <v>11.446671440191665</v>
      </c>
      <c r="W23" s="104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</row>
    <row r="24" spans="1:38" s="59" customFormat="1" ht="12.75">
      <c r="A24" s="105" t="s">
        <v>62</v>
      </c>
      <c r="B24" s="106"/>
      <c r="C24" s="107">
        <f>MIN(C10:C21)</f>
        <v>0</v>
      </c>
      <c r="D24" s="107">
        <f>MIN(D10:D21)</f>
        <v>0</v>
      </c>
      <c r="E24" s="106"/>
      <c r="F24" s="107">
        <f>MIN(F10:F21)</f>
        <v>0.25274193548387092</v>
      </c>
      <c r="G24" s="107">
        <f>MIN(G10:G21)</f>
        <v>0.63600000000000001</v>
      </c>
      <c r="H24" s="107">
        <f>MIN(H10:H21)</f>
        <v>7.8349999999999991</v>
      </c>
      <c r="I24" s="108"/>
      <c r="J24" s="109"/>
      <c r="K24" s="110"/>
      <c r="L24" s="110"/>
      <c r="M24" s="107">
        <f>MIN(M10:M21)</f>
        <v>8.0355759999999989</v>
      </c>
      <c r="N24" s="111" t="s">
        <v>62</v>
      </c>
      <c r="O24" s="112"/>
      <c r="P24" s="107">
        <f>MIN(P10:P21)</f>
        <v>0</v>
      </c>
      <c r="Q24" s="107">
        <f>MIN(Q10:Q21)</f>
        <v>0</v>
      </c>
      <c r="R24" s="106"/>
      <c r="S24" s="107">
        <f>MIN(S10:S21)</f>
        <v>0.24406451612903227</v>
      </c>
      <c r="T24" s="113">
        <f>MIN(T10:T21)</f>
        <v>0.625</v>
      </c>
      <c r="U24" s="107"/>
      <c r="V24" s="107">
        <f>MIN(V10:V21)</f>
        <v>7.6038299999999994</v>
      </c>
      <c r="W24" s="114"/>
      <c r="X24" s="3"/>
      <c r="AA24" s="291" t="s">
        <v>63</v>
      </c>
      <c r="AB24" s="292"/>
      <c r="AC24" s="292"/>
      <c r="AD24" s="292"/>
      <c r="AE24" s="292"/>
      <c r="AF24" s="115"/>
      <c r="AG24" s="293" t="s">
        <v>64</v>
      </c>
      <c r="AH24" s="293"/>
      <c r="AI24" s="293"/>
      <c r="AJ24" s="293"/>
      <c r="AK24" s="294"/>
    </row>
    <row r="25" spans="1:38" s="59" customFormat="1" ht="51">
      <c r="A25" s="116" t="s">
        <v>65</v>
      </c>
      <c r="B25" s="117"/>
      <c r="C25" s="41">
        <f>MAX(C10:C21)</f>
        <v>7.5599999999999987E-2</v>
      </c>
      <c r="D25" s="41">
        <f>MAX(D10:D21)</f>
        <v>0.60899999999999999</v>
      </c>
      <c r="E25" s="117"/>
      <c r="F25" s="41">
        <f>MAX(F10:F21)</f>
        <v>0.46387096774193559</v>
      </c>
      <c r="G25" s="41">
        <f>MAX(G10:G21)</f>
        <v>1.9410000000000001</v>
      </c>
      <c r="H25" s="41">
        <f>MAX(H10:H21)</f>
        <v>14.940000000000001</v>
      </c>
      <c r="I25" s="118"/>
      <c r="J25" s="119"/>
      <c r="K25" s="120"/>
      <c r="L25" s="120"/>
      <c r="M25" s="41">
        <f>MAX(M10:M21)</f>
        <v>15.319742400000001</v>
      </c>
      <c r="N25" s="121" t="s">
        <v>65</v>
      </c>
      <c r="O25" s="122"/>
      <c r="P25" s="41">
        <f>MAX(P10:P21)</f>
        <v>9.9590322580645147E-4</v>
      </c>
      <c r="Q25" s="41">
        <f>MAX(Q10:Q21)</f>
        <v>3.0183999999999999E-2</v>
      </c>
      <c r="R25" s="117"/>
      <c r="S25" s="41">
        <f>MAX(S10:S21)</f>
        <v>0.51158064516129031</v>
      </c>
      <c r="T25" s="41">
        <f>MAX(T10:T21)</f>
        <v>1.4750000000000001</v>
      </c>
      <c r="U25" s="41"/>
      <c r="V25" s="41">
        <f>MAX(V10:V21)</f>
        <v>15.938295</v>
      </c>
      <c r="W25" s="46"/>
      <c r="X25" s="123"/>
      <c r="AA25" s="124" t="s">
        <v>38</v>
      </c>
      <c r="AB25" s="125" t="s">
        <v>39</v>
      </c>
      <c r="AC25" s="125" t="s">
        <v>40</v>
      </c>
      <c r="AD25" s="125" t="s">
        <v>41</v>
      </c>
      <c r="AE25" s="126"/>
      <c r="AF25" s="23"/>
      <c r="AG25" s="127" t="s">
        <v>43</v>
      </c>
      <c r="AH25" s="127" t="s">
        <v>44</v>
      </c>
      <c r="AI25" s="127" t="s">
        <v>45</v>
      </c>
      <c r="AJ25" s="127" t="s">
        <v>46</v>
      </c>
      <c r="AK25" s="128"/>
    </row>
    <row r="26" spans="1:38" s="59" customFormat="1" ht="14.25" customHeight="1">
      <c r="A26" s="3"/>
      <c r="B26" s="3"/>
      <c r="C26" s="3"/>
      <c r="D26" s="3"/>
      <c r="E26" s="3"/>
      <c r="F26" s="12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Z26" s="130"/>
      <c r="AA26" s="131"/>
      <c r="AB26" s="132"/>
      <c r="AC26" s="133"/>
      <c r="AD26" s="132"/>
      <c r="AE26" s="134"/>
      <c r="AF26" s="135"/>
      <c r="AG26" s="133"/>
      <c r="AH26" s="132"/>
      <c r="AI26" s="133"/>
      <c r="AJ26" s="132"/>
      <c r="AK26" s="136"/>
    </row>
    <row r="27" spans="1:38" s="59" customFormat="1" ht="13.5" thickBot="1">
      <c r="A27" s="137"/>
      <c r="B27" s="138"/>
      <c r="C27" s="3"/>
      <c r="D27" s="3"/>
      <c r="E27" s="138"/>
      <c r="F27" s="129"/>
      <c r="G27" s="3"/>
      <c r="H27" s="3"/>
      <c r="I27" s="3"/>
      <c r="J27" s="3"/>
      <c r="K27" s="3"/>
      <c r="L27" s="3"/>
      <c r="M27" s="3"/>
      <c r="N27" s="3"/>
      <c r="O27" s="138"/>
      <c r="P27" s="3"/>
      <c r="Q27" s="3"/>
      <c r="R27" s="138"/>
      <c r="S27" s="3"/>
      <c r="T27" s="3"/>
      <c r="U27" s="3"/>
      <c r="V27" s="3"/>
      <c r="W27" s="3"/>
      <c r="X27" s="3"/>
      <c r="Z27" s="139"/>
      <c r="AA27" s="140"/>
      <c r="AB27" s="141"/>
      <c r="AC27" s="142"/>
      <c r="AD27" s="141"/>
      <c r="AE27" s="143"/>
      <c r="AF27" s="144"/>
      <c r="AG27" s="142"/>
      <c r="AH27" s="141"/>
      <c r="AI27" s="142"/>
      <c r="AJ27" s="141"/>
      <c r="AK27" s="145"/>
    </row>
    <row r="28" spans="1:38" s="59" customFormat="1" ht="12.75">
      <c r="A28" s="146" t="s">
        <v>6</v>
      </c>
      <c r="H28" s="147"/>
      <c r="I28" s="148" t="s">
        <v>66</v>
      </c>
      <c r="J28" s="149">
        <v>0</v>
      </c>
      <c r="M28" s="3"/>
      <c r="N28" s="10"/>
      <c r="R28" s="150"/>
      <c r="S28" s="151"/>
      <c r="T28" s="152"/>
      <c r="U28" s="153" t="s">
        <v>67</v>
      </c>
      <c r="V28" s="154">
        <f>SUM(V10:V21)</f>
        <v>137.36005728229998</v>
      </c>
      <c r="W28" s="155">
        <f>SUM(X10:X21)</f>
        <v>124.12921001204755</v>
      </c>
      <c r="X28" s="156">
        <f>W28/V28</f>
        <v>0.90367762265080731</v>
      </c>
      <c r="AB28" s="157"/>
      <c r="AC28" s="158"/>
      <c r="AD28" s="157"/>
      <c r="AE28" s="158"/>
      <c r="AF28" s="158"/>
      <c r="AG28" s="158"/>
      <c r="AH28" s="157"/>
      <c r="AI28" s="158"/>
      <c r="AJ28" s="157"/>
    </row>
    <row r="29" spans="1:38" ht="15" thickBot="1">
      <c r="A29" s="159"/>
      <c r="N29" s="3"/>
    </row>
    <row r="30" spans="1:38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60"/>
      <c r="V30" s="161" t="s">
        <v>68</v>
      </c>
      <c r="W30" s="162">
        <v>0</v>
      </c>
      <c r="X30" s="3"/>
      <c r="Z30" s="59"/>
      <c r="AA30" s="291" t="s">
        <v>63</v>
      </c>
      <c r="AB30" s="292"/>
      <c r="AC30" s="292"/>
      <c r="AD30" s="292"/>
      <c r="AE30" s="292"/>
      <c r="AF30" s="115"/>
      <c r="AG30" s="293" t="s">
        <v>64</v>
      </c>
      <c r="AH30" s="293"/>
      <c r="AI30" s="293"/>
      <c r="AJ30" s="293"/>
      <c r="AK30" s="294"/>
    </row>
    <row r="31" spans="1:38" ht="51.75" thickBot="1">
      <c r="Y31" s="163"/>
      <c r="Z31" s="59"/>
      <c r="AA31" s="124" t="s">
        <v>38</v>
      </c>
      <c r="AB31" s="125" t="s">
        <v>39</v>
      </c>
      <c r="AC31" s="125" t="s">
        <v>40</v>
      </c>
      <c r="AD31" s="125" t="s">
        <v>41</v>
      </c>
      <c r="AE31" s="126"/>
      <c r="AF31" s="23"/>
      <c r="AG31" s="127" t="s">
        <v>43</v>
      </c>
      <c r="AH31" s="127" t="s">
        <v>44</v>
      </c>
      <c r="AI31" s="127" t="s">
        <v>45</v>
      </c>
      <c r="AJ31" s="127" t="s">
        <v>46</v>
      </c>
      <c r="AK31" s="128"/>
      <c r="AL31" s="59"/>
    </row>
    <row r="32" spans="1:38">
      <c r="B32" s="164"/>
      <c r="C32" s="295"/>
      <c r="D32" s="295"/>
      <c r="E32" s="295"/>
      <c r="F32" s="295"/>
      <c r="G32" s="295"/>
      <c r="H32" s="295"/>
      <c r="I32" s="295"/>
      <c r="J32" s="295"/>
      <c r="Y32" s="164"/>
      <c r="Z32" s="165" t="s">
        <v>69</v>
      </c>
      <c r="AA32" s="131"/>
      <c r="AB32" s="132"/>
      <c r="AC32" s="133"/>
      <c r="AD32" s="132"/>
      <c r="AE32" s="134"/>
      <c r="AF32" s="135"/>
      <c r="AG32" s="133">
        <v>-4.3E-3</v>
      </c>
      <c r="AH32" s="132">
        <f>SUM('Daily Flow-192'!B52:Z52)*AG32</f>
        <v>-2.9627E-6</v>
      </c>
      <c r="AI32" s="133"/>
      <c r="AJ32" s="132"/>
      <c r="AK32" s="136"/>
      <c r="AL32" s="59"/>
    </row>
    <row r="33" spans="2:38" ht="15" thickBot="1">
      <c r="B33" s="166"/>
      <c r="C33" s="167"/>
      <c r="D33" s="167"/>
      <c r="E33" s="167"/>
      <c r="F33" s="167"/>
      <c r="G33" s="167"/>
      <c r="H33" s="167"/>
      <c r="I33" s="167"/>
      <c r="J33" s="167"/>
      <c r="Y33" s="166"/>
      <c r="Z33" s="168" t="s">
        <v>70</v>
      </c>
      <c r="AA33" s="140"/>
      <c r="AB33" s="141"/>
      <c r="AC33" s="142"/>
      <c r="AD33" s="141"/>
      <c r="AE33" s="143"/>
      <c r="AF33" s="144"/>
      <c r="AG33" s="142">
        <v>-3.5000000000000003E-2</v>
      </c>
      <c r="AH33" s="141">
        <f>SUM('Daily Flow-192'!AA52:AF52)*AG33</f>
        <v>-1.0564400000000001E-3</v>
      </c>
      <c r="AI33" s="142"/>
      <c r="AJ33" s="141"/>
      <c r="AK33" s="145"/>
      <c r="AL33" s="59"/>
    </row>
    <row r="34" spans="2:38">
      <c r="B34" s="169"/>
      <c r="C34" s="170"/>
      <c r="D34" s="171"/>
      <c r="E34" s="170"/>
      <c r="F34" s="171"/>
      <c r="G34" s="170"/>
      <c r="H34" s="171"/>
      <c r="I34" s="170"/>
      <c r="J34" s="171"/>
      <c r="Y34" s="169"/>
      <c r="Z34" s="59"/>
      <c r="AA34" s="59"/>
      <c r="AB34" s="157"/>
      <c r="AC34" s="158"/>
      <c r="AD34" s="157"/>
      <c r="AE34" s="158"/>
      <c r="AF34" s="158"/>
      <c r="AG34" s="158"/>
      <c r="AH34" s="157">
        <f>SUM(AH32:AH33)</f>
        <v>-1.0594027000000001E-3</v>
      </c>
      <c r="AI34" s="158"/>
      <c r="AJ34" s="157"/>
      <c r="AK34" s="59"/>
      <c r="AL34" s="59"/>
    </row>
    <row r="35" spans="2:38">
      <c r="B35" s="166"/>
      <c r="C35" s="172"/>
      <c r="D35" s="171"/>
      <c r="E35" s="172"/>
      <c r="F35" s="171"/>
      <c r="G35" s="172"/>
      <c r="H35" s="171"/>
      <c r="I35" s="172"/>
      <c r="J35" s="171"/>
      <c r="Y35" s="166"/>
      <c r="Z35" s="166"/>
      <c r="AA35" s="172"/>
      <c r="AB35" s="171"/>
      <c r="AC35" s="172"/>
      <c r="AD35" s="171"/>
      <c r="AE35" s="166"/>
      <c r="AF35" s="166"/>
      <c r="AG35" s="166"/>
      <c r="AH35" s="172"/>
      <c r="AI35" s="171"/>
      <c r="AJ35" s="172"/>
      <c r="AK35" s="171"/>
      <c r="AL35" s="59"/>
    </row>
    <row r="36" spans="2:38">
      <c r="Y36" s="163"/>
      <c r="Z36" s="163"/>
      <c r="AA36" s="166"/>
      <c r="AB36" s="173"/>
      <c r="AC36" s="174"/>
      <c r="AD36" s="173"/>
      <c r="AE36" s="174"/>
      <c r="AF36" s="174"/>
      <c r="AG36" s="174"/>
      <c r="AH36" s="174"/>
      <c r="AI36" s="173"/>
      <c r="AJ36" s="175"/>
      <c r="AK36" s="173"/>
      <c r="AL36" s="59"/>
    </row>
    <row r="37" spans="2:38"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</row>
    <row r="38" spans="2:38">
      <c r="AA38" s="163"/>
      <c r="AB38" s="163"/>
      <c r="AC38" s="163"/>
      <c r="AD38" s="163"/>
      <c r="AE38" s="163"/>
      <c r="AF38" s="163"/>
      <c r="AG38" s="163"/>
      <c r="AH38" s="163"/>
      <c r="AI38" s="163"/>
    </row>
  </sheetData>
  <mergeCells count="18">
    <mergeCell ref="AA30:AE30"/>
    <mergeCell ref="AG30:AK30"/>
    <mergeCell ref="C32:D32"/>
    <mergeCell ref="E32:F32"/>
    <mergeCell ref="G32:H32"/>
    <mergeCell ref="I32:J32"/>
    <mergeCell ref="R8:T8"/>
    <mergeCell ref="AA8:AE8"/>
    <mergeCell ref="AG8:AK8"/>
    <mergeCell ref="AM10:AO10"/>
    <mergeCell ref="AA24:AE24"/>
    <mergeCell ref="AG24:AK24"/>
    <mergeCell ref="O8:Q8"/>
    <mergeCell ref="B7:D7"/>
    <mergeCell ref="E7:G7"/>
    <mergeCell ref="B8:D8"/>
    <mergeCell ref="E8:G8"/>
    <mergeCell ref="I8:K8"/>
  </mergeCells>
  <conditionalFormatting sqref="Y10:Y21">
    <cfRule type="cellIs" dxfId="0" priority="1" operator="lessThan">
      <formula>0.9</formula>
    </cfRule>
  </conditionalFormatting>
  <hyperlinks>
    <hyperlink ref="A4" location="'Hyper Links'!A1" display="'Hyper Links'!A1" xr:uid="{75F7BD3C-033D-4C3C-9D1E-29CE0E3C9D58}"/>
    <hyperlink ref="A28" location="'Water Loss-Use'!A1" display="'Water Loss-Use'!A1" xr:uid="{FA27B345-7A44-4A1F-A286-A2176DCB62A9}"/>
    <hyperlink ref="A5" location="'Water Loss-Use'!A1" display="'Water Loss-Use'!A1" xr:uid="{5BF5E92F-73BD-4B91-A1B4-2A32D48FACA0}"/>
  </hyperlink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F1C06-6F26-492A-A1A6-49A952DFB690}">
  <dimension ref="A1:AN110"/>
  <sheetViews>
    <sheetView topLeftCell="O18" zoomScaleNormal="100" workbookViewId="0">
      <selection sqref="A1:XFD1048576"/>
    </sheetView>
  </sheetViews>
  <sheetFormatPr defaultRowHeight="14.25"/>
  <cols>
    <col min="1" max="1" width="11.625" customWidth="1"/>
    <col min="2" max="2" width="10.75" customWidth="1"/>
    <col min="3" max="3" width="8.25" customWidth="1"/>
    <col min="4" max="4" width="9.25" customWidth="1"/>
    <col min="5" max="5" width="8.25" customWidth="1"/>
    <col min="6" max="6" width="9.375" customWidth="1"/>
    <col min="7" max="32" width="8.25" customWidth="1"/>
    <col min="33" max="33" width="1" customWidth="1"/>
    <col min="34" max="34" width="9.875" customWidth="1"/>
    <col min="35" max="35" width="7.875" customWidth="1"/>
    <col min="36" max="36" width="8.625" customWidth="1"/>
    <col min="37" max="37" width="9" style="264" customWidth="1"/>
    <col min="38" max="38" width="10.625" customWidth="1"/>
    <col min="39" max="39" width="9.875" customWidth="1"/>
    <col min="40" max="40" width="10.375" customWidth="1"/>
  </cols>
  <sheetData>
    <row r="1" spans="1:40" s="179" customFormat="1" ht="26.25" customHeight="1">
      <c r="A1" s="176" t="s">
        <v>71</v>
      </c>
      <c r="B1" s="177"/>
      <c r="C1" s="177"/>
      <c r="D1" s="177"/>
      <c r="E1" s="177"/>
      <c r="F1" s="177"/>
      <c r="G1" s="178" t="s">
        <v>72</v>
      </c>
      <c r="H1" s="177"/>
      <c r="I1" s="177"/>
      <c r="J1" s="177"/>
      <c r="K1" s="9" t="s">
        <v>3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H1" s="180"/>
      <c r="AI1" s="180"/>
      <c r="AJ1" s="180"/>
      <c r="AK1" s="181"/>
    </row>
    <row r="2" spans="1:40" s="179" customFormat="1" ht="19.5" customHeight="1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H2" s="180"/>
      <c r="AI2" s="180"/>
      <c r="AJ2" s="180"/>
      <c r="AK2" s="181"/>
    </row>
    <row r="3" spans="1:40" s="186" customFormat="1" ht="22.5" customHeight="1">
      <c r="A3" s="182" t="s">
        <v>73</v>
      </c>
      <c r="B3" s="183"/>
      <c r="C3" s="183"/>
      <c r="D3" s="183"/>
      <c r="E3" s="184"/>
      <c r="F3" s="184"/>
      <c r="G3" s="184"/>
      <c r="H3" s="185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H3" s="17"/>
      <c r="AI3" s="17"/>
      <c r="AJ3" s="22" t="s">
        <v>74</v>
      </c>
      <c r="AK3" s="187"/>
    </row>
    <row r="4" spans="1:40" s="186" customFormat="1" ht="20.100000000000001" customHeight="1">
      <c r="A4" s="188" t="s">
        <v>75</v>
      </c>
      <c r="B4" s="189">
        <v>1</v>
      </c>
      <c r="C4" s="189">
        <v>2</v>
      </c>
      <c r="D4" s="189">
        <v>3</v>
      </c>
      <c r="E4" s="189">
        <v>4</v>
      </c>
      <c r="F4" s="189">
        <v>5</v>
      </c>
      <c r="G4" s="189">
        <v>6</v>
      </c>
      <c r="H4" s="189">
        <v>7</v>
      </c>
      <c r="I4" s="189">
        <v>8</v>
      </c>
      <c r="J4" s="189">
        <v>9</v>
      </c>
      <c r="K4" s="189">
        <v>10</v>
      </c>
      <c r="L4" s="189">
        <v>11</v>
      </c>
      <c r="M4" s="189">
        <v>12</v>
      </c>
      <c r="N4" s="189">
        <v>13</v>
      </c>
      <c r="O4" s="189">
        <v>14</v>
      </c>
      <c r="P4" s="189">
        <v>15</v>
      </c>
      <c r="Q4" s="189">
        <v>16</v>
      </c>
      <c r="R4" s="189">
        <v>17</v>
      </c>
      <c r="S4" s="189">
        <v>18</v>
      </c>
      <c r="T4" s="189">
        <v>19</v>
      </c>
      <c r="U4" s="189">
        <v>20</v>
      </c>
      <c r="V4" s="189">
        <v>21</v>
      </c>
      <c r="W4" s="189">
        <v>22</v>
      </c>
      <c r="X4" s="189">
        <v>23</v>
      </c>
      <c r="Y4" s="189">
        <v>24</v>
      </c>
      <c r="Z4" s="189">
        <v>25</v>
      </c>
      <c r="AA4" s="189">
        <v>26</v>
      </c>
      <c r="AB4" s="189">
        <v>27</v>
      </c>
      <c r="AC4" s="189">
        <v>28</v>
      </c>
      <c r="AD4" s="189">
        <v>29</v>
      </c>
      <c r="AE4" s="189">
        <v>30</v>
      </c>
      <c r="AF4" s="189">
        <v>31</v>
      </c>
      <c r="AG4" s="190"/>
      <c r="AH4" s="189" t="s">
        <v>59</v>
      </c>
      <c r="AI4" s="189" t="s">
        <v>76</v>
      </c>
      <c r="AJ4" s="189" t="s">
        <v>77</v>
      </c>
      <c r="AK4" s="191" t="s">
        <v>78</v>
      </c>
    </row>
    <row r="5" spans="1:40" ht="19.5" customHeight="1">
      <c r="A5" s="40">
        <v>43466</v>
      </c>
      <c r="B5" s="192">
        <v>5.3999999999999999E-2</v>
      </c>
      <c r="C5" s="192">
        <v>0.13300000000000001</v>
      </c>
      <c r="D5" s="192">
        <v>0</v>
      </c>
      <c r="E5" s="192">
        <v>0</v>
      </c>
      <c r="F5" s="192">
        <v>0</v>
      </c>
      <c r="G5" s="192">
        <v>0</v>
      </c>
      <c r="H5" s="192">
        <v>0</v>
      </c>
      <c r="I5" s="192">
        <v>0</v>
      </c>
      <c r="J5" s="192">
        <v>0</v>
      </c>
      <c r="K5" s="192">
        <v>0</v>
      </c>
      <c r="L5" s="192">
        <v>0</v>
      </c>
      <c r="M5" s="192">
        <v>0</v>
      </c>
      <c r="N5" s="192">
        <v>0</v>
      </c>
      <c r="O5" s="192">
        <v>0</v>
      </c>
      <c r="P5" s="192">
        <v>0</v>
      </c>
      <c r="Q5" s="192">
        <v>0</v>
      </c>
      <c r="R5" s="192">
        <v>0</v>
      </c>
      <c r="S5" s="192">
        <v>0</v>
      </c>
      <c r="T5" s="192">
        <v>0</v>
      </c>
      <c r="U5" s="192">
        <v>0</v>
      </c>
      <c r="V5" s="192">
        <v>0</v>
      </c>
      <c r="W5" s="192">
        <v>0</v>
      </c>
      <c r="X5" s="192">
        <v>0</v>
      </c>
      <c r="Y5" s="192">
        <v>0</v>
      </c>
      <c r="Z5" s="192">
        <v>0</v>
      </c>
      <c r="AA5" s="192">
        <v>0</v>
      </c>
      <c r="AB5" s="192">
        <v>0</v>
      </c>
      <c r="AC5" s="192">
        <v>0</v>
      </c>
      <c r="AD5" s="192">
        <v>0</v>
      </c>
      <c r="AE5" s="192">
        <v>0</v>
      </c>
      <c r="AF5" s="192">
        <v>0</v>
      </c>
      <c r="AG5" s="190"/>
      <c r="AH5" s="193">
        <v>0.187</v>
      </c>
      <c r="AI5" s="194">
        <v>6.032258064516129E-3</v>
      </c>
      <c r="AJ5" s="195">
        <v>0.13300000000000001</v>
      </c>
      <c r="AK5" s="196">
        <v>0</v>
      </c>
      <c r="AL5" s="197"/>
      <c r="AM5" s="197"/>
      <c r="AN5" s="197"/>
    </row>
    <row r="6" spans="1:40" ht="19.5" customHeight="1">
      <c r="A6" s="60" t="s">
        <v>48</v>
      </c>
      <c r="B6" s="192">
        <v>0</v>
      </c>
      <c r="C6" s="192">
        <v>0</v>
      </c>
      <c r="D6" s="192">
        <v>0</v>
      </c>
      <c r="E6" s="192">
        <v>0</v>
      </c>
      <c r="F6" s="192">
        <v>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2">
        <v>0</v>
      </c>
      <c r="X6" s="192">
        <v>0</v>
      </c>
      <c r="Y6" s="192">
        <v>0</v>
      </c>
      <c r="Z6" s="192">
        <v>0</v>
      </c>
      <c r="AA6" s="192">
        <v>0</v>
      </c>
      <c r="AB6" s="192">
        <v>0</v>
      </c>
      <c r="AC6" s="192">
        <v>0</v>
      </c>
      <c r="AD6" s="198"/>
      <c r="AE6" s="199"/>
      <c r="AF6" s="199"/>
      <c r="AG6" s="190"/>
      <c r="AH6" s="193">
        <v>0</v>
      </c>
      <c r="AI6" s="194">
        <v>0</v>
      </c>
      <c r="AJ6" s="195">
        <v>0</v>
      </c>
      <c r="AK6" s="196">
        <v>0</v>
      </c>
      <c r="AL6" s="200"/>
      <c r="AM6" s="200"/>
      <c r="AN6" s="200"/>
    </row>
    <row r="7" spans="1:40" ht="19.5" customHeight="1">
      <c r="A7" s="60" t="s">
        <v>49</v>
      </c>
      <c r="B7" s="192">
        <v>0</v>
      </c>
      <c r="C7" s="192">
        <v>0</v>
      </c>
      <c r="D7" s="192">
        <v>0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0</v>
      </c>
      <c r="K7" s="192">
        <v>0</v>
      </c>
      <c r="L7" s="192">
        <v>0</v>
      </c>
      <c r="M7" s="192">
        <v>0</v>
      </c>
      <c r="N7" s="192">
        <v>0</v>
      </c>
      <c r="O7" s="192">
        <v>0</v>
      </c>
      <c r="P7" s="192">
        <v>0</v>
      </c>
      <c r="Q7" s="192">
        <v>0</v>
      </c>
      <c r="R7" s="192">
        <v>0</v>
      </c>
      <c r="S7" s="192">
        <v>0</v>
      </c>
      <c r="T7" s="192">
        <v>0</v>
      </c>
      <c r="U7" s="192">
        <v>0</v>
      </c>
      <c r="V7" s="192">
        <v>0</v>
      </c>
      <c r="W7" s="192">
        <v>0</v>
      </c>
      <c r="X7" s="192">
        <v>0</v>
      </c>
      <c r="Y7" s="192">
        <v>0</v>
      </c>
      <c r="Z7" s="192">
        <v>0</v>
      </c>
      <c r="AA7" s="192">
        <v>0</v>
      </c>
      <c r="AB7" s="192">
        <v>0</v>
      </c>
      <c r="AC7" s="192">
        <v>0</v>
      </c>
      <c r="AD7" s="192">
        <v>0</v>
      </c>
      <c r="AE7" s="192">
        <v>0</v>
      </c>
      <c r="AF7" s="192">
        <v>0</v>
      </c>
      <c r="AG7" s="190"/>
      <c r="AH7" s="193">
        <v>0</v>
      </c>
      <c r="AI7" s="194">
        <v>0</v>
      </c>
      <c r="AJ7" s="195">
        <v>0</v>
      </c>
      <c r="AK7" s="196">
        <v>0</v>
      </c>
      <c r="AL7" s="186"/>
      <c r="AM7" s="186"/>
      <c r="AN7" s="186"/>
    </row>
    <row r="8" spans="1:40" ht="19.5" customHeight="1">
      <c r="A8" s="60" t="s">
        <v>50</v>
      </c>
      <c r="B8" s="192">
        <v>0</v>
      </c>
      <c r="C8" s="192">
        <v>0</v>
      </c>
      <c r="D8" s="192">
        <v>0</v>
      </c>
      <c r="E8" s="192">
        <v>0</v>
      </c>
      <c r="F8" s="192">
        <v>0</v>
      </c>
      <c r="G8" s="192">
        <v>0</v>
      </c>
      <c r="H8" s="192">
        <v>0</v>
      </c>
      <c r="I8" s="192">
        <v>0</v>
      </c>
      <c r="J8" s="192">
        <v>0</v>
      </c>
      <c r="K8" s="192">
        <v>0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192">
        <v>0</v>
      </c>
      <c r="S8" s="192">
        <v>0</v>
      </c>
      <c r="T8" s="192">
        <v>0</v>
      </c>
      <c r="U8" s="192">
        <v>0</v>
      </c>
      <c r="V8" s="192">
        <v>0</v>
      </c>
      <c r="W8" s="192">
        <v>0</v>
      </c>
      <c r="X8" s="192">
        <v>0</v>
      </c>
      <c r="Y8" s="192">
        <v>0</v>
      </c>
      <c r="Z8" s="192">
        <v>0.46300000000000002</v>
      </c>
      <c r="AA8" s="192">
        <v>0</v>
      </c>
      <c r="AB8" s="192">
        <v>0</v>
      </c>
      <c r="AC8" s="192">
        <v>0</v>
      </c>
      <c r="AD8" s="192">
        <v>0</v>
      </c>
      <c r="AE8" s="192">
        <v>0</v>
      </c>
      <c r="AF8" s="199"/>
      <c r="AG8" s="190"/>
      <c r="AH8" s="193">
        <v>0.46300000000000002</v>
      </c>
      <c r="AI8" s="194">
        <v>1.5433333333333334E-2</v>
      </c>
      <c r="AJ8" s="195">
        <v>0.46300000000000002</v>
      </c>
      <c r="AK8" s="196">
        <v>0</v>
      </c>
      <c r="AL8" s="201"/>
      <c r="AM8" s="201"/>
      <c r="AN8" s="202"/>
    </row>
    <row r="9" spans="1:40" ht="19.5" customHeight="1">
      <c r="A9" s="60" t="s">
        <v>51</v>
      </c>
      <c r="B9" s="192">
        <v>0</v>
      </c>
      <c r="C9" s="192">
        <v>0</v>
      </c>
      <c r="D9" s="192">
        <v>0</v>
      </c>
      <c r="E9" s="192">
        <v>4.5100000000000001E-2</v>
      </c>
      <c r="F9" s="192">
        <v>0</v>
      </c>
      <c r="G9" s="192">
        <v>0.23780000000000001</v>
      </c>
      <c r="H9" s="192">
        <v>0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  <c r="T9" s="192">
        <v>0</v>
      </c>
      <c r="U9" s="192">
        <v>0</v>
      </c>
      <c r="V9" s="192">
        <v>0</v>
      </c>
      <c r="W9" s="192">
        <v>0</v>
      </c>
      <c r="X9" s="192">
        <v>0</v>
      </c>
      <c r="Y9" s="192">
        <v>0</v>
      </c>
      <c r="Z9" s="192">
        <v>0</v>
      </c>
      <c r="AA9" s="192">
        <v>0</v>
      </c>
      <c r="AB9" s="192">
        <v>0</v>
      </c>
      <c r="AC9" s="192">
        <v>0</v>
      </c>
      <c r="AD9" s="192">
        <v>0</v>
      </c>
      <c r="AE9" s="192">
        <v>0</v>
      </c>
      <c r="AF9" s="192">
        <v>3.9699999999999999E-2</v>
      </c>
      <c r="AG9" s="190"/>
      <c r="AH9" s="193">
        <v>0.32260000000000005</v>
      </c>
      <c r="AI9" s="194">
        <v>1.0406451612903227E-2</v>
      </c>
      <c r="AJ9" s="195">
        <v>0.23780000000000001</v>
      </c>
      <c r="AK9" s="196">
        <v>0</v>
      </c>
      <c r="AL9" s="203"/>
      <c r="AM9" s="203"/>
      <c r="AN9" s="203"/>
    </row>
    <row r="10" spans="1:40" ht="19.5" customHeight="1">
      <c r="A10" s="60" t="s">
        <v>52</v>
      </c>
      <c r="B10" s="192">
        <v>0.42499999999999999</v>
      </c>
      <c r="C10" s="192">
        <v>0.41299999999999998</v>
      </c>
      <c r="D10" s="192">
        <v>0.436</v>
      </c>
      <c r="E10" s="192">
        <v>0.14699999999999999</v>
      </c>
      <c r="F10" s="192">
        <v>0.32300000000000001</v>
      </c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2">
        <v>0</v>
      </c>
      <c r="W10" s="192">
        <v>0</v>
      </c>
      <c r="X10" s="192">
        <v>0</v>
      </c>
      <c r="Y10" s="192">
        <v>0</v>
      </c>
      <c r="Z10" s="192">
        <v>0</v>
      </c>
      <c r="AA10" s="192">
        <v>0</v>
      </c>
      <c r="AB10" s="192">
        <v>0.52400000000000002</v>
      </c>
      <c r="AC10" s="192">
        <v>0</v>
      </c>
      <c r="AD10" s="192">
        <v>0</v>
      </c>
      <c r="AE10" s="192">
        <v>0</v>
      </c>
      <c r="AF10" s="199"/>
      <c r="AG10" s="190"/>
      <c r="AH10" s="193">
        <v>2.2679999999999998</v>
      </c>
      <c r="AI10" s="194">
        <v>7.5599999999999987E-2</v>
      </c>
      <c r="AJ10" s="195">
        <v>0.52400000000000002</v>
      </c>
      <c r="AK10" s="196">
        <v>0</v>
      </c>
      <c r="AL10" s="186"/>
      <c r="AM10" s="186"/>
      <c r="AN10" s="186"/>
    </row>
    <row r="11" spans="1:40" ht="19.5" customHeight="1">
      <c r="A11" s="60" t="s">
        <v>53</v>
      </c>
      <c r="B11" s="192">
        <v>0</v>
      </c>
      <c r="C11" s="192">
        <v>0</v>
      </c>
      <c r="D11" s="192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2">
        <v>0</v>
      </c>
      <c r="W11" s="192">
        <v>0</v>
      </c>
      <c r="X11" s="192">
        <v>0</v>
      </c>
      <c r="Y11" s="192">
        <v>0</v>
      </c>
      <c r="Z11" s="192">
        <v>0</v>
      </c>
      <c r="AA11" s="192">
        <v>0</v>
      </c>
      <c r="AB11" s="192">
        <v>0</v>
      </c>
      <c r="AC11" s="192">
        <v>0</v>
      </c>
      <c r="AD11" s="192">
        <v>0</v>
      </c>
      <c r="AE11" s="192">
        <v>0</v>
      </c>
      <c r="AF11" s="192">
        <v>0</v>
      </c>
      <c r="AG11" s="190"/>
      <c r="AH11" s="193">
        <v>0</v>
      </c>
      <c r="AI11" s="194">
        <v>0</v>
      </c>
      <c r="AJ11" s="195">
        <v>0</v>
      </c>
      <c r="AK11" s="196">
        <v>0</v>
      </c>
      <c r="AL11" s="186"/>
      <c r="AM11" s="186"/>
      <c r="AN11" s="186"/>
    </row>
    <row r="12" spans="1:40" ht="19.5" customHeight="1">
      <c r="A12" s="60" t="s">
        <v>54</v>
      </c>
      <c r="B12" s="192">
        <v>0</v>
      </c>
      <c r="C12" s="192">
        <v>0</v>
      </c>
      <c r="D12" s="192">
        <v>0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0</v>
      </c>
      <c r="W12" s="192">
        <v>0</v>
      </c>
      <c r="X12" s="192">
        <v>0</v>
      </c>
      <c r="Y12" s="192">
        <v>0</v>
      </c>
      <c r="Z12" s="192">
        <v>0</v>
      </c>
      <c r="AA12" s="192">
        <v>0</v>
      </c>
      <c r="AB12" s="192">
        <v>0</v>
      </c>
      <c r="AC12" s="192">
        <v>0</v>
      </c>
      <c r="AD12" s="192">
        <v>0</v>
      </c>
      <c r="AE12" s="192">
        <v>0</v>
      </c>
      <c r="AF12" s="192">
        <v>0</v>
      </c>
      <c r="AG12" s="190"/>
      <c r="AH12" s="193">
        <v>0</v>
      </c>
      <c r="AI12" s="194">
        <v>0</v>
      </c>
      <c r="AJ12" s="195">
        <v>0</v>
      </c>
      <c r="AK12" s="196">
        <v>0</v>
      </c>
      <c r="AL12" s="186"/>
      <c r="AM12" s="186"/>
      <c r="AN12" s="186"/>
    </row>
    <row r="13" spans="1:40" ht="19.5" customHeight="1">
      <c r="A13" s="60" t="s">
        <v>55</v>
      </c>
      <c r="B13" s="192">
        <v>0</v>
      </c>
      <c r="C13" s="192">
        <v>0</v>
      </c>
      <c r="D13" s="192">
        <v>0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0</v>
      </c>
      <c r="K13" s="192">
        <v>0</v>
      </c>
      <c r="L13" s="192">
        <v>0</v>
      </c>
      <c r="M13" s="192">
        <v>0</v>
      </c>
      <c r="N13" s="192">
        <v>0.216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>
        <v>0</v>
      </c>
      <c r="AE13" s="192">
        <v>0</v>
      </c>
      <c r="AF13" s="199"/>
      <c r="AG13" s="190"/>
      <c r="AH13" s="193">
        <v>0.216</v>
      </c>
      <c r="AI13" s="194">
        <v>7.1999999999999998E-3</v>
      </c>
      <c r="AJ13" s="195">
        <v>0.216</v>
      </c>
      <c r="AK13" s="196">
        <v>0</v>
      </c>
      <c r="AL13" s="204"/>
      <c r="AM13" s="186"/>
      <c r="AN13" s="186"/>
    </row>
    <row r="14" spans="1:40" ht="19.5" customHeight="1">
      <c r="A14" s="60" t="s">
        <v>56</v>
      </c>
      <c r="B14" s="192">
        <v>1.032</v>
      </c>
      <c r="C14" s="192">
        <v>0</v>
      </c>
      <c r="D14" s="192">
        <v>0.60899999999999999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2">
        <v>0</v>
      </c>
      <c r="W14" s="192">
        <v>0</v>
      </c>
      <c r="X14" s="192">
        <v>0</v>
      </c>
      <c r="Y14" s="192">
        <v>0</v>
      </c>
      <c r="Z14" s="192">
        <v>0</v>
      </c>
      <c r="AA14" s="192">
        <v>0</v>
      </c>
      <c r="AB14" s="192">
        <v>0</v>
      </c>
      <c r="AC14" s="192">
        <v>0</v>
      </c>
      <c r="AD14" s="192">
        <v>0</v>
      </c>
      <c r="AE14" s="192">
        <v>0</v>
      </c>
      <c r="AF14" s="192">
        <v>0</v>
      </c>
      <c r="AG14" s="190"/>
      <c r="AH14" s="193">
        <v>1.641</v>
      </c>
      <c r="AI14" s="194">
        <v>5.2935483870967741E-2</v>
      </c>
      <c r="AJ14" s="195">
        <v>0.60899999999999999</v>
      </c>
      <c r="AK14" s="196">
        <v>0</v>
      </c>
      <c r="AL14" s="201"/>
      <c r="AM14" s="205"/>
      <c r="AN14" s="205"/>
    </row>
    <row r="15" spans="1:40" ht="19.5" customHeight="1">
      <c r="A15" s="206" t="s">
        <v>57</v>
      </c>
      <c r="B15" s="192">
        <v>0</v>
      </c>
      <c r="C15" s="192">
        <v>0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2">
        <v>0</v>
      </c>
      <c r="W15" s="192">
        <v>0</v>
      </c>
      <c r="X15" s="192">
        <v>0</v>
      </c>
      <c r="Y15" s="192">
        <v>0</v>
      </c>
      <c r="Z15" s="192">
        <v>0</v>
      </c>
      <c r="AA15" s="192">
        <v>0</v>
      </c>
      <c r="AB15" s="192">
        <v>0</v>
      </c>
      <c r="AC15" s="192">
        <v>0</v>
      </c>
      <c r="AD15" s="192">
        <v>0</v>
      </c>
      <c r="AE15" s="192">
        <v>0</v>
      </c>
      <c r="AF15" s="199"/>
      <c r="AG15" s="190"/>
      <c r="AH15" s="193">
        <v>0</v>
      </c>
      <c r="AI15" s="194">
        <v>0</v>
      </c>
      <c r="AJ15" s="195">
        <v>0</v>
      </c>
      <c r="AK15" s="196">
        <v>0</v>
      </c>
      <c r="AL15" s="203"/>
      <c r="AM15" s="203"/>
      <c r="AN15" s="203"/>
    </row>
    <row r="16" spans="1:40" ht="19.5" customHeight="1">
      <c r="A16" s="206" t="s">
        <v>58</v>
      </c>
      <c r="B16" s="192">
        <v>0</v>
      </c>
      <c r="C16" s="192">
        <v>0</v>
      </c>
      <c r="D16" s="192">
        <v>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192">
        <v>0</v>
      </c>
      <c r="Q16" s="192">
        <v>0</v>
      </c>
      <c r="R16" s="192">
        <v>0</v>
      </c>
      <c r="S16" s="192">
        <v>0</v>
      </c>
      <c r="T16" s="192">
        <v>0</v>
      </c>
      <c r="U16" s="192">
        <v>0</v>
      </c>
      <c r="V16" s="192">
        <v>0</v>
      </c>
      <c r="W16" s="192">
        <v>0</v>
      </c>
      <c r="X16" s="192">
        <v>0</v>
      </c>
      <c r="Y16" s="192">
        <v>0</v>
      </c>
      <c r="Z16" s="192">
        <v>0</v>
      </c>
      <c r="AA16" s="192">
        <v>0</v>
      </c>
      <c r="AB16" s="192">
        <v>0</v>
      </c>
      <c r="AC16" s="192">
        <v>0</v>
      </c>
      <c r="AD16" s="192">
        <v>0</v>
      </c>
      <c r="AE16" s="192">
        <v>0</v>
      </c>
      <c r="AF16" s="192">
        <v>0</v>
      </c>
      <c r="AG16" s="190"/>
      <c r="AH16" s="193">
        <v>0</v>
      </c>
      <c r="AI16" s="194">
        <v>0</v>
      </c>
      <c r="AJ16" s="195">
        <v>0</v>
      </c>
      <c r="AK16" s="196">
        <v>0</v>
      </c>
      <c r="AL16" s="186"/>
      <c r="AM16" s="186"/>
      <c r="AN16" s="186"/>
    </row>
    <row r="17" spans="1:40">
      <c r="A17" s="20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3"/>
      <c r="AH17" s="193">
        <v>5.0975999999999999</v>
      </c>
      <c r="AI17" s="208" t="s">
        <v>60</v>
      </c>
      <c r="AJ17" s="17"/>
      <c r="AK17" s="209"/>
      <c r="AL17" s="186"/>
      <c r="AM17" s="186"/>
      <c r="AN17" s="186"/>
    </row>
    <row r="18" spans="1:40" ht="15">
      <c r="A18" s="210" t="s">
        <v>79</v>
      </c>
      <c r="B18" s="21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208"/>
      <c r="AD18" s="17"/>
      <c r="AE18" s="208"/>
      <c r="AF18" s="17"/>
      <c r="AG18" s="3"/>
      <c r="AH18" s="17"/>
      <c r="AI18" s="17"/>
      <c r="AJ18" s="22" t="s">
        <v>80</v>
      </c>
      <c r="AK18" s="187"/>
      <c r="AL18" s="186"/>
      <c r="AM18" s="186"/>
      <c r="AN18" s="186"/>
    </row>
    <row r="19" spans="1:40">
      <c r="A19" s="188" t="s">
        <v>75</v>
      </c>
      <c r="B19" s="189">
        <v>1</v>
      </c>
      <c r="C19" s="189">
        <v>2</v>
      </c>
      <c r="D19" s="189">
        <v>3</v>
      </c>
      <c r="E19" s="189">
        <v>4</v>
      </c>
      <c r="F19" s="189">
        <v>5</v>
      </c>
      <c r="G19" s="189">
        <v>6</v>
      </c>
      <c r="H19" s="189">
        <v>7</v>
      </c>
      <c r="I19" s="189">
        <v>8</v>
      </c>
      <c r="J19" s="189">
        <v>9</v>
      </c>
      <c r="K19" s="189">
        <v>10</v>
      </c>
      <c r="L19" s="189">
        <v>11</v>
      </c>
      <c r="M19" s="189">
        <v>12</v>
      </c>
      <c r="N19" s="189">
        <v>13</v>
      </c>
      <c r="O19" s="189">
        <v>14</v>
      </c>
      <c r="P19" s="189">
        <v>15</v>
      </c>
      <c r="Q19" s="189">
        <v>16</v>
      </c>
      <c r="R19" s="189">
        <v>17</v>
      </c>
      <c r="S19" s="189">
        <v>18</v>
      </c>
      <c r="T19" s="189">
        <v>19</v>
      </c>
      <c r="U19" s="189">
        <v>20</v>
      </c>
      <c r="V19" s="189">
        <v>21</v>
      </c>
      <c r="W19" s="189">
        <v>22</v>
      </c>
      <c r="X19" s="189">
        <v>23</v>
      </c>
      <c r="Y19" s="189">
        <v>24</v>
      </c>
      <c r="Z19" s="189">
        <v>25</v>
      </c>
      <c r="AA19" s="189">
        <v>26</v>
      </c>
      <c r="AB19" s="189">
        <v>27</v>
      </c>
      <c r="AC19" s="189">
        <v>28</v>
      </c>
      <c r="AD19" s="189">
        <v>29</v>
      </c>
      <c r="AE19" s="189">
        <v>30</v>
      </c>
      <c r="AF19" s="189">
        <v>31</v>
      </c>
      <c r="AG19" s="190"/>
      <c r="AH19" s="189" t="s">
        <v>59</v>
      </c>
      <c r="AI19" s="189" t="s">
        <v>76</v>
      </c>
      <c r="AJ19" s="189" t="s">
        <v>77</v>
      </c>
      <c r="AK19" s="191" t="s">
        <v>78</v>
      </c>
      <c r="AL19" s="186"/>
      <c r="AM19" s="186"/>
      <c r="AN19" s="186"/>
    </row>
    <row r="20" spans="1:40" ht="20.25" customHeight="1">
      <c r="A20" s="40">
        <v>43466</v>
      </c>
      <c r="B20" s="192">
        <v>4.8000000000000001E-2</v>
      </c>
      <c r="C20" s="192">
        <v>0.129</v>
      </c>
      <c r="D20" s="192">
        <v>0.33100000000000002</v>
      </c>
      <c r="E20" s="192">
        <v>0.13</v>
      </c>
      <c r="F20" s="192">
        <v>0.22700000000000001</v>
      </c>
      <c r="G20" s="192">
        <v>0.504</v>
      </c>
      <c r="H20" s="192">
        <v>0.247</v>
      </c>
      <c r="I20" s="192">
        <v>0.17499999999999999</v>
      </c>
      <c r="J20" s="192">
        <v>0.155</v>
      </c>
      <c r="K20" s="192">
        <v>0.35799999999999998</v>
      </c>
      <c r="L20" s="192">
        <v>0.14599999999999999</v>
      </c>
      <c r="M20" s="192">
        <v>0.38600000000000001</v>
      </c>
      <c r="N20" s="192">
        <v>0.72699999999999998</v>
      </c>
      <c r="O20" s="192">
        <v>0.28299999999999997</v>
      </c>
      <c r="P20" s="192">
        <v>0.123</v>
      </c>
      <c r="Q20" s="192">
        <v>0.26500000000000001</v>
      </c>
      <c r="R20" s="192">
        <v>0.32200000000000001</v>
      </c>
      <c r="S20" s="192">
        <v>0.16400000000000001</v>
      </c>
      <c r="T20" s="192">
        <v>0</v>
      </c>
      <c r="U20" s="192">
        <v>0.93400000000000005</v>
      </c>
      <c r="V20" s="192">
        <v>0.216</v>
      </c>
      <c r="W20" s="192">
        <v>0.13500000000000001</v>
      </c>
      <c r="X20" s="192">
        <v>0.24399999999999999</v>
      </c>
      <c r="Y20" s="192">
        <v>0.26900000000000002</v>
      </c>
      <c r="Z20" s="192">
        <v>0.111</v>
      </c>
      <c r="AA20" s="192">
        <v>0.24099999999999999</v>
      </c>
      <c r="AB20" s="192">
        <v>0.63100000000000001</v>
      </c>
      <c r="AC20" s="192">
        <v>0.156</v>
      </c>
      <c r="AD20" s="192">
        <v>0.186</v>
      </c>
      <c r="AE20" s="192">
        <v>0.20599999999999999</v>
      </c>
      <c r="AF20" s="192">
        <v>0.224</v>
      </c>
      <c r="AG20" s="190"/>
      <c r="AH20" s="193">
        <v>8.2729999999999997</v>
      </c>
      <c r="AI20" s="194">
        <v>0.26687096774193547</v>
      </c>
      <c r="AJ20" s="195">
        <v>0.93400000000000005</v>
      </c>
      <c r="AK20" s="196">
        <v>0</v>
      </c>
      <c r="AL20" s="197"/>
      <c r="AM20" s="197"/>
      <c r="AN20" s="197"/>
    </row>
    <row r="21" spans="1:40" ht="20.25" customHeight="1">
      <c r="A21" s="60" t="s">
        <v>48</v>
      </c>
      <c r="B21" s="192">
        <v>0</v>
      </c>
      <c r="C21" s="192">
        <v>0.373</v>
      </c>
      <c r="D21" s="192">
        <v>0.47899999999999998</v>
      </c>
      <c r="E21" s="192">
        <v>0.32100000000000001</v>
      </c>
      <c r="F21" s="192">
        <v>0.10100000000000001</v>
      </c>
      <c r="G21" s="192">
        <v>0.27800000000000002</v>
      </c>
      <c r="H21" s="192">
        <v>0.32</v>
      </c>
      <c r="I21" s="192">
        <v>0.20300000000000001</v>
      </c>
      <c r="J21" s="192">
        <v>0.39300000000000002</v>
      </c>
      <c r="K21" s="192">
        <v>0.53600000000000003</v>
      </c>
      <c r="L21" s="192">
        <v>0.112</v>
      </c>
      <c r="M21" s="192">
        <v>7.4999999999999997E-2</v>
      </c>
      <c r="N21" s="192">
        <v>0.182</v>
      </c>
      <c r="O21" s="192">
        <v>0.23699999999999999</v>
      </c>
      <c r="P21" s="192">
        <v>0.16200000000000001</v>
      </c>
      <c r="Q21" s="192">
        <v>0.35799999999999998</v>
      </c>
      <c r="R21" s="192">
        <v>0.56599999999999995</v>
      </c>
      <c r="S21" s="192">
        <v>0.41299999999999998</v>
      </c>
      <c r="T21" s="192">
        <v>0.16400000000000001</v>
      </c>
      <c r="U21" s="192">
        <v>0.24099999999999999</v>
      </c>
      <c r="V21" s="192">
        <v>0.35</v>
      </c>
      <c r="W21" s="192">
        <v>0.20899999999999999</v>
      </c>
      <c r="X21" s="192">
        <v>0.32900000000000001</v>
      </c>
      <c r="Y21" s="192">
        <v>0.66600000000000004</v>
      </c>
      <c r="Z21" s="192">
        <v>0.45300000000000001</v>
      </c>
      <c r="AA21" s="192">
        <v>0.151</v>
      </c>
      <c r="AB21" s="192">
        <v>0.254</v>
      </c>
      <c r="AC21" s="192">
        <v>0.26</v>
      </c>
      <c r="AD21" s="198"/>
      <c r="AE21" s="199"/>
      <c r="AF21" s="199"/>
      <c r="AG21" s="190"/>
      <c r="AH21" s="193">
        <v>8.1859999999999982</v>
      </c>
      <c r="AI21" s="194">
        <v>0.29235714285714282</v>
      </c>
      <c r="AJ21" s="195">
        <v>0.66600000000000004</v>
      </c>
      <c r="AK21" s="196">
        <v>0</v>
      </c>
      <c r="AL21" s="200"/>
      <c r="AM21" s="200"/>
      <c r="AN21" s="200"/>
    </row>
    <row r="22" spans="1:40" ht="20.25" customHeight="1">
      <c r="A22" s="60" t="s">
        <v>49</v>
      </c>
      <c r="B22" s="192">
        <v>0.22500000000000001</v>
      </c>
      <c r="C22" s="192">
        <v>0.36</v>
      </c>
      <c r="D22" s="192">
        <v>0.60599999999999998</v>
      </c>
      <c r="E22" s="192">
        <v>0.371</v>
      </c>
      <c r="F22" s="192">
        <v>0.19700000000000001</v>
      </c>
      <c r="G22" s="192">
        <v>0.26500000000000001</v>
      </c>
      <c r="H22" s="192">
        <v>0.34599999999999997</v>
      </c>
      <c r="I22" s="192">
        <v>0.20399999999999999</v>
      </c>
      <c r="J22" s="192">
        <v>0.41699999999999998</v>
      </c>
      <c r="K22" s="192">
        <v>0.63100000000000001</v>
      </c>
      <c r="L22" s="192">
        <v>0.57899999999999996</v>
      </c>
      <c r="M22" s="192">
        <v>0.214</v>
      </c>
      <c r="N22" s="192">
        <v>0.4</v>
      </c>
      <c r="O22" s="192">
        <v>0.64900000000000002</v>
      </c>
      <c r="P22" s="192">
        <v>0.36499999999999999</v>
      </c>
      <c r="Q22" s="192">
        <v>0.38300000000000001</v>
      </c>
      <c r="R22" s="192">
        <v>0.53600000000000003</v>
      </c>
      <c r="S22" s="192">
        <v>0.28299999999999997</v>
      </c>
      <c r="T22" s="192">
        <v>0.151</v>
      </c>
      <c r="U22" s="192">
        <v>0.38400000000000001</v>
      </c>
      <c r="V22" s="192">
        <v>0.55100000000000005</v>
      </c>
      <c r="W22" s="192">
        <v>0.28100000000000003</v>
      </c>
      <c r="X22" s="192">
        <v>0.35099999999999998</v>
      </c>
      <c r="Y22" s="192">
        <v>0.45500000000000002</v>
      </c>
      <c r="Z22" s="192">
        <v>0.52349999999999997</v>
      </c>
      <c r="AA22" s="192">
        <v>0.52349999999999997</v>
      </c>
      <c r="AB22" s="192">
        <v>0.38200000000000001</v>
      </c>
      <c r="AC22" s="192">
        <v>0.499</v>
      </c>
      <c r="AD22" s="192">
        <v>0.36399999999999999</v>
      </c>
      <c r="AE22" s="192">
        <v>0.36599999999999999</v>
      </c>
      <c r="AF22" s="192">
        <v>0.67800000000000005</v>
      </c>
      <c r="AG22" s="190"/>
      <c r="AH22" s="193">
        <v>12.540000000000004</v>
      </c>
      <c r="AI22" s="194">
        <v>0.4045161290322582</v>
      </c>
      <c r="AJ22" s="195">
        <v>0.67800000000000005</v>
      </c>
      <c r="AK22" s="196">
        <v>0</v>
      </c>
      <c r="AL22" s="186"/>
      <c r="AM22" s="186"/>
      <c r="AN22" s="186"/>
    </row>
    <row r="23" spans="1:40" ht="20.25" customHeight="1">
      <c r="A23" s="60" t="s">
        <v>50</v>
      </c>
      <c r="B23" s="192">
        <v>0.48599999999999999</v>
      </c>
      <c r="C23" s="192">
        <v>0.16</v>
      </c>
      <c r="D23" s="192">
        <v>0.41599999999999998</v>
      </c>
      <c r="E23" s="192">
        <v>0.54700000000000004</v>
      </c>
      <c r="F23" s="192">
        <v>0.42899999999999999</v>
      </c>
      <c r="G23" s="192">
        <v>0.33500000000000002</v>
      </c>
      <c r="H23" s="192">
        <v>0.377</v>
      </c>
      <c r="I23" s="192">
        <v>0.16500000000000001</v>
      </c>
      <c r="J23" s="192">
        <v>0.19900000000000001</v>
      </c>
      <c r="K23" s="192">
        <v>0.33400000000000002</v>
      </c>
      <c r="L23" s="192">
        <v>0.56299999999999994</v>
      </c>
      <c r="M23" s="192">
        <v>0.29399999999999998</v>
      </c>
      <c r="N23" s="192">
        <v>0.51400000000000001</v>
      </c>
      <c r="O23" s="192">
        <v>0.52200000000000002</v>
      </c>
      <c r="P23" s="192">
        <v>0.33600000000000002</v>
      </c>
      <c r="Q23" s="192">
        <v>0.219</v>
      </c>
      <c r="R23" s="192">
        <v>0.38600000000000001</v>
      </c>
      <c r="S23" s="192">
        <v>0.63600000000000001</v>
      </c>
      <c r="T23" s="192">
        <v>0.434</v>
      </c>
      <c r="U23" s="192">
        <v>0.35599999999999998</v>
      </c>
      <c r="V23" s="192">
        <v>0.35599999999999998</v>
      </c>
      <c r="W23" s="192">
        <v>0.42599999999999999</v>
      </c>
      <c r="X23" s="192">
        <v>0.24399999999999999</v>
      </c>
      <c r="Y23" s="192">
        <v>0.17799999999999999</v>
      </c>
      <c r="Z23" s="192">
        <v>0.52100000000000002</v>
      </c>
      <c r="AA23" s="192">
        <v>0.20699999999999999</v>
      </c>
      <c r="AB23" s="192">
        <v>0.27400000000000002</v>
      </c>
      <c r="AC23" s="192">
        <v>0.372</v>
      </c>
      <c r="AD23" s="192">
        <v>0.187</v>
      </c>
      <c r="AE23" s="192">
        <v>0.14000000000000001</v>
      </c>
      <c r="AF23" s="199"/>
      <c r="AG23" s="190"/>
      <c r="AH23" s="193">
        <v>10.613000000000005</v>
      </c>
      <c r="AI23" s="194">
        <v>0.35376666666666684</v>
      </c>
      <c r="AJ23" s="195">
        <v>0.63600000000000001</v>
      </c>
      <c r="AK23" s="196">
        <v>0</v>
      </c>
      <c r="AL23" s="201"/>
      <c r="AM23" s="201"/>
      <c r="AN23" s="201"/>
    </row>
    <row r="24" spans="1:40" ht="20.25" customHeight="1">
      <c r="A24" s="60" t="s">
        <v>51</v>
      </c>
      <c r="B24" s="192">
        <v>0.25800000000000001</v>
      </c>
      <c r="C24" s="192">
        <v>0.35899999999999999</v>
      </c>
      <c r="D24" s="192">
        <v>0.106</v>
      </c>
      <c r="E24" s="192">
        <v>2.5000000000000001E-2</v>
      </c>
      <c r="F24" s="192">
        <v>0.50700000000000001</v>
      </c>
      <c r="G24" s="192">
        <v>8.2000000000000003E-2</v>
      </c>
      <c r="H24" s="192">
        <v>0.17399999999999999</v>
      </c>
      <c r="I24" s="192">
        <v>0.33600000000000002</v>
      </c>
      <c r="J24" s="192">
        <v>0.77400000000000002</v>
      </c>
      <c r="K24" s="192">
        <v>0.58299999999999996</v>
      </c>
      <c r="L24" s="192">
        <v>0.5655</v>
      </c>
      <c r="M24" s="192">
        <v>0.5655</v>
      </c>
      <c r="N24" s="192">
        <v>0.60599999999999998</v>
      </c>
      <c r="O24" s="192">
        <v>0.52700000000000002</v>
      </c>
      <c r="P24" s="192">
        <v>3.6999999999999998E-2</v>
      </c>
      <c r="Q24" s="192">
        <v>3.7999999999999999E-2</v>
      </c>
      <c r="R24" s="192">
        <v>0.57199999999999995</v>
      </c>
      <c r="S24" s="192">
        <v>0.57499999999999996</v>
      </c>
      <c r="T24" s="192">
        <v>0.54700000000000004</v>
      </c>
      <c r="U24" s="192">
        <v>0.71199999999999997</v>
      </c>
      <c r="V24" s="192">
        <v>0.188</v>
      </c>
      <c r="W24" s="192">
        <v>0.42299999999999999</v>
      </c>
      <c r="X24" s="192">
        <v>0.755</v>
      </c>
      <c r="Y24" s="192">
        <v>0.64400000000000002</v>
      </c>
      <c r="Z24" s="192">
        <v>0.67300000000000004</v>
      </c>
      <c r="AA24" s="192">
        <v>0.82599999999999996</v>
      </c>
      <c r="AB24" s="192">
        <v>0.59199999999999997</v>
      </c>
      <c r="AC24" s="192">
        <v>0.41599999999999998</v>
      </c>
      <c r="AD24" s="192">
        <v>0.495</v>
      </c>
      <c r="AE24" s="192">
        <v>1.048</v>
      </c>
      <c r="AF24" s="192">
        <v>0.371</v>
      </c>
      <c r="AG24" s="190"/>
      <c r="AH24" s="193">
        <v>14.380000000000003</v>
      </c>
      <c r="AI24" s="194">
        <v>0.46387096774193559</v>
      </c>
      <c r="AJ24" s="195">
        <v>1.048</v>
      </c>
      <c r="AK24" s="196">
        <v>0</v>
      </c>
      <c r="AL24" s="186"/>
      <c r="AM24" s="203"/>
      <c r="AN24" s="203"/>
    </row>
    <row r="25" spans="1:40" ht="20.25" customHeight="1">
      <c r="A25" s="60" t="s">
        <v>52</v>
      </c>
      <c r="B25" s="192">
        <v>0.371</v>
      </c>
      <c r="C25" s="192">
        <v>0.36799999999999999</v>
      </c>
      <c r="D25" s="192">
        <v>0.38300000000000001</v>
      </c>
      <c r="E25" s="192">
        <v>0.13300000000000001</v>
      </c>
      <c r="F25" s="192">
        <v>0.28799999999999998</v>
      </c>
      <c r="G25" s="192">
        <v>0.93200000000000005</v>
      </c>
      <c r="H25" s="192">
        <v>0.41</v>
      </c>
      <c r="I25" s="192">
        <v>0.44400000000000001</v>
      </c>
      <c r="J25" s="192">
        <v>0.39</v>
      </c>
      <c r="K25" s="192">
        <v>0.27700000000000002</v>
      </c>
      <c r="L25" s="192">
        <v>0.21199999999999999</v>
      </c>
      <c r="M25" s="192">
        <v>6.3E-2</v>
      </c>
      <c r="N25" s="192">
        <v>0.50900000000000001</v>
      </c>
      <c r="O25" s="192">
        <v>0.25700000000000001</v>
      </c>
      <c r="P25" s="192">
        <v>0.39900000000000002</v>
      </c>
      <c r="Q25" s="192">
        <v>0.47399999999999998</v>
      </c>
      <c r="R25" s="192">
        <v>0.34499999999999997</v>
      </c>
      <c r="S25" s="192">
        <v>0.22800000000000001</v>
      </c>
      <c r="T25" s="192">
        <v>0.30599999999999999</v>
      </c>
      <c r="U25" s="192">
        <v>0.374</v>
      </c>
      <c r="V25" s="192">
        <v>0.311</v>
      </c>
      <c r="W25" s="192">
        <v>0</v>
      </c>
      <c r="X25" s="192">
        <v>1.3720000000000001</v>
      </c>
      <c r="Y25" s="192">
        <v>0.68899999999999995</v>
      </c>
      <c r="Z25" s="192">
        <v>0.309</v>
      </c>
      <c r="AA25" s="192">
        <v>0.59799999999999998</v>
      </c>
      <c r="AB25" s="192">
        <v>0.45800000000000002</v>
      </c>
      <c r="AC25" s="192">
        <v>0.58899999999999997</v>
      </c>
      <c r="AD25" s="192">
        <v>0.67200000000000004</v>
      </c>
      <c r="AE25" s="192">
        <v>0.51100000000000001</v>
      </c>
      <c r="AF25" s="199"/>
      <c r="AG25" s="190"/>
      <c r="AH25" s="193">
        <v>12.672000000000001</v>
      </c>
      <c r="AI25" s="194">
        <v>0.4224</v>
      </c>
      <c r="AJ25" s="195">
        <v>1.3720000000000001</v>
      </c>
      <c r="AK25" s="196">
        <v>0</v>
      </c>
      <c r="AL25" s="186"/>
      <c r="AM25" s="186"/>
      <c r="AN25" s="186"/>
    </row>
    <row r="26" spans="1:40" ht="20.25" customHeight="1">
      <c r="A26" s="60" t="s">
        <v>53</v>
      </c>
      <c r="B26" s="192">
        <v>0.54</v>
      </c>
      <c r="C26" s="192">
        <v>0.316</v>
      </c>
      <c r="D26" s="192">
        <v>0.57799999999999996</v>
      </c>
      <c r="E26" s="192">
        <v>0.20100000000000001</v>
      </c>
      <c r="F26" s="192">
        <v>0.68400000000000005</v>
      </c>
      <c r="G26" s="192">
        <v>0.49399999999999999</v>
      </c>
      <c r="H26" s="192">
        <v>0.29199999999999998</v>
      </c>
      <c r="I26" s="192">
        <v>0.29899999999999999</v>
      </c>
      <c r="J26" s="192">
        <v>7.0000000000000007E-2</v>
      </c>
      <c r="K26" s="192">
        <v>0.27500000000000002</v>
      </c>
      <c r="L26" s="192">
        <v>0.54100000000000004</v>
      </c>
      <c r="M26" s="192">
        <v>0.50700000000000001</v>
      </c>
      <c r="N26" s="192">
        <v>0</v>
      </c>
      <c r="O26" s="192">
        <v>0.73799999999999999</v>
      </c>
      <c r="P26" s="192">
        <v>0.51200000000000001</v>
      </c>
      <c r="Q26" s="192">
        <v>0.20100000000000001</v>
      </c>
      <c r="R26" s="192">
        <v>0.34899999999999998</v>
      </c>
      <c r="S26" s="192">
        <v>0.46100000000000002</v>
      </c>
      <c r="T26" s="192">
        <v>0.28799999999999998</v>
      </c>
      <c r="U26" s="192">
        <v>0</v>
      </c>
      <c r="V26" s="192">
        <v>1.1639999999999999</v>
      </c>
      <c r="W26" s="192">
        <v>0.45900000000000002</v>
      </c>
      <c r="X26" s="192">
        <v>0.223</v>
      </c>
      <c r="Y26" s="192">
        <v>0.42499999999999999</v>
      </c>
      <c r="Z26" s="192">
        <v>0.34699999999999998</v>
      </c>
      <c r="AA26" s="192">
        <v>0.14000000000000001</v>
      </c>
      <c r="AB26" s="192">
        <v>0.48499999999999999</v>
      </c>
      <c r="AC26" s="192">
        <v>0.17799999999999999</v>
      </c>
      <c r="AD26" s="192">
        <v>0.46700000000000003</v>
      </c>
      <c r="AE26" s="192">
        <v>0.128</v>
      </c>
      <c r="AF26" s="192">
        <v>0.33600000000000002</v>
      </c>
      <c r="AG26" s="190"/>
      <c r="AH26" s="193">
        <v>11.698000000000004</v>
      </c>
      <c r="AI26" s="194">
        <v>0.37735483870967756</v>
      </c>
      <c r="AJ26" s="195">
        <v>1.1639999999999999</v>
      </c>
      <c r="AK26" s="196">
        <v>0</v>
      </c>
      <c r="AL26" s="186"/>
      <c r="AM26" s="186"/>
      <c r="AN26" s="186"/>
    </row>
    <row r="27" spans="1:40" ht="20.25" customHeight="1">
      <c r="A27" s="60" t="s">
        <v>54</v>
      </c>
      <c r="B27" s="192">
        <v>0.44900000000000001</v>
      </c>
      <c r="C27" s="192">
        <v>0.32100000000000001</v>
      </c>
      <c r="D27" s="192">
        <v>0.25700000000000001</v>
      </c>
      <c r="E27" s="192">
        <v>0.36299999999999999</v>
      </c>
      <c r="F27" s="192">
        <v>0.439</v>
      </c>
      <c r="G27" s="192">
        <v>0.17899999999999999</v>
      </c>
      <c r="H27" s="192">
        <v>0.254</v>
      </c>
      <c r="I27" s="192">
        <v>0.55600000000000005</v>
      </c>
      <c r="J27" s="192">
        <v>0.33</v>
      </c>
      <c r="K27" s="192">
        <v>0.65800000000000003</v>
      </c>
      <c r="L27" s="192">
        <v>0.193</v>
      </c>
      <c r="M27" s="192">
        <v>0.42499999999999999</v>
      </c>
      <c r="N27" s="192">
        <v>0.16900000000000001</v>
      </c>
      <c r="O27" s="192">
        <v>0.50600000000000001</v>
      </c>
      <c r="P27" s="192">
        <v>0.51</v>
      </c>
      <c r="Q27" s="192">
        <v>0.17899999999999999</v>
      </c>
      <c r="R27" s="192">
        <v>0.41799999999999998</v>
      </c>
      <c r="S27" s="192">
        <v>0.46700000000000003</v>
      </c>
      <c r="T27" s="192">
        <v>0.49099999999999999</v>
      </c>
      <c r="U27" s="192">
        <v>4.8000000000000001E-2</v>
      </c>
      <c r="V27" s="192">
        <v>0.40300000000000002</v>
      </c>
      <c r="W27" s="192">
        <v>0.47899999999999998</v>
      </c>
      <c r="X27" s="192">
        <v>0.42599999999999999</v>
      </c>
      <c r="Y27" s="192">
        <v>0.41899999999999998</v>
      </c>
      <c r="Z27" s="192">
        <v>0.48899999999999999</v>
      </c>
      <c r="AA27" s="192">
        <v>0.57399999999999995</v>
      </c>
      <c r="AB27" s="192">
        <v>0.14699999999999999</v>
      </c>
      <c r="AC27" s="192">
        <v>0.249</v>
      </c>
      <c r="AD27" s="192">
        <v>0.45100000000000001</v>
      </c>
      <c r="AE27" s="192">
        <v>0.26900000000000002</v>
      </c>
      <c r="AF27" s="192">
        <v>0</v>
      </c>
      <c r="AG27" s="190"/>
      <c r="AH27" s="193">
        <v>11.118000000000002</v>
      </c>
      <c r="AI27" s="194">
        <v>0.35864516129032264</v>
      </c>
      <c r="AJ27" s="195">
        <v>0.65800000000000003</v>
      </c>
      <c r="AK27" s="196">
        <v>0</v>
      </c>
      <c r="AL27" s="186"/>
      <c r="AM27" s="186"/>
      <c r="AN27" s="186"/>
    </row>
    <row r="28" spans="1:40" ht="20.25" customHeight="1">
      <c r="A28" s="60" t="s">
        <v>55</v>
      </c>
      <c r="B28" s="192">
        <v>0.78</v>
      </c>
      <c r="C28" s="192">
        <v>0.109</v>
      </c>
      <c r="D28" s="192">
        <v>0.20200000000000001</v>
      </c>
      <c r="E28" s="192">
        <v>0.16</v>
      </c>
      <c r="F28" s="192">
        <v>0.32600000000000001</v>
      </c>
      <c r="G28" s="192">
        <v>0.248</v>
      </c>
      <c r="H28" s="192">
        <v>0.48099999999999998</v>
      </c>
      <c r="I28" s="192">
        <v>0.48599999999999999</v>
      </c>
      <c r="J28" s="192">
        <v>0.65400000000000003</v>
      </c>
      <c r="K28" s="192">
        <v>0.10199999999999999</v>
      </c>
      <c r="L28" s="192">
        <v>0.42899999999999999</v>
      </c>
      <c r="M28" s="192">
        <v>0.41</v>
      </c>
      <c r="N28" s="192">
        <v>0.25700000000000001</v>
      </c>
      <c r="O28" s="192">
        <v>0.442</v>
      </c>
      <c r="P28" s="192">
        <v>0.36699999999999999</v>
      </c>
      <c r="Q28" s="192">
        <v>0.434</v>
      </c>
      <c r="R28" s="192">
        <v>0.22</v>
      </c>
      <c r="S28" s="192">
        <v>0.47099999999999997</v>
      </c>
      <c r="T28" s="192">
        <v>0.57399999999999995</v>
      </c>
      <c r="U28" s="192">
        <v>0</v>
      </c>
      <c r="V28" s="192">
        <v>0.871</v>
      </c>
      <c r="W28" s="192">
        <v>0.52300000000000002</v>
      </c>
      <c r="X28" s="192">
        <v>0.65100000000000002</v>
      </c>
      <c r="Y28" s="192">
        <v>0.29699999999999999</v>
      </c>
      <c r="Z28" s="192">
        <v>0.50900000000000001</v>
      </c>
      <c r="AA28" s="192">
        <v>0.46500000000000002</v>
      </c>
      <c r="AB28" s="192">
        <v>0.43099999999999999</v>
      </c>
      <c r="AC28" s="192">
        <v>1.9410000000000001</v>
      </c>
      <c r="AD28" s="192">
        <v>0</v>
      </c>
      <c r="AE28" s="192">
        <v>0</v>
      </c>
      <c r="AF28" s="199"/>
      <c r="AG28" s="190"/>
      <c r="AH28" s="193">
        <v>12.84</v>
      </c>
      <c r="AI28" s="194">
        <v>0.42799999999999999</v>
      </c>
      <c r="AJ28" s="195">
        <v>1.9410000000000001</v>
      </c>
      <c r="AK28" s="196">
        <v>0</v>
      </c>
      <c r="AL28" s="186"/>
      <c r="AM28" s="186"/>
      <c r="AN28" s="186"/>
    </row>
    <row r="29" spans="1:40" ht="20.25" customHeight="1">
      <c r="A29" s="60" t="s">
        <v>56</v>
      </c>
      <c r="B29" s="192">
        <v>0.36599999999999999</v>
      </c>
      <c r="C29" s="192">
        <v>0.32100000000000001</v>
      </c>
      <c r="D29" s="192">
        <v>0.5</v>
      </c>
      <c r="E29" s="192">
        <v>0.53300000000000003</v>
      </c>
      <c r="F29" s="192">
        <v>0.58299999999999996</v>
      </c>
      <c r="G29" s="192">
        <v>0.51100000000000001</v>
      </c>
      <c r="H29" s="192">
        <v>0.67100000000000004</v>
      </c>
      <c r="I29" s="192">
        <v>0.152</v>
      </c>
      <c r="J29" s="192">
        <v>0.36299999999999999</v>
      </c>
      <c r="K29" s="192">
        <v>0.48599999999999999</v>
      </c>
      <c r="L29" s="192">
        <v>0.47199999999999998</v>
      </c>
      <c r="M29" s="192">
        <v>0.63200000000000001</v>
      </c>
      <c r="N29" s="192">
        <v>0.40600000000000003</v>
      </c>
      <c r="O29" s="192">
        <v>0.73399999999999999</v>
      </c>
      <c r="P29" s="192">
        <v>0.192</v>
      </c>
      <c r="Q29" s="192">
        <v>0.61099999999999999</v>
      </c>
      <c r="R29" s="192">
        <v>0.76900000000000002</v>
      </c>
      <c r="S29" s="192">
        <v>0.42699999999999999</v>
      </c>
      <c r="T29" s="192">
        <v>0.23200000000000001</v>
      </c>
      <c r="U29" s="192">
        <v>0.17799999999999999</v>
      </c>
      <c r="V29" s="192">
        <v>0.44500000000000001</v>
      </c>
      <c r="W29" s="192">
        <v>0.17</v>
      </c>
      <c r="X29" s="192">
        <v>0.20699999999999999</v>
      </c>
      <c r="Y29" s="192">
        <v>0.61</v>
      </c>
      <c r="Z29" s="192">
        <v>0.55000000000000004</v>
      </c>
      <c r="AA29" s="192">
        <v>0.214</v>
      </c>
      <c r="AB29" s="192">
        <v>0.32400000000000001</v>
      </c>
      <c r="AC29" s="192">
        <v>0.30099999999999999</v>
      </c>
      <c r="AD29" s="192">
        <v>0.08</v>
      </c>
      <c r="AE29" s="192">
        <v>0.46800000000000003</v>
      </c>
      <c r="AF29" s="192">
        <v>0.47799999999999998</v>
      </c>
      <c r="AG29" s="190"/>
      <c r="AH29" s="193">
        <v>12.986000000000001</v>
      </c>
      <c r="AI29" s="194">
        <v>0.41890322580645162</v>
      </c>
      <c r="AJ29" s="195">
        <v>0.76900000000000002</v>
      </c>
      <c r="AK29" s="196">
        <v>0</v>
      </c>
      <c r="AL29" s="201"/>
      <c r="AM29" s="205"/>
      <c r="AN29" s="205"/>
    </row>
    <row r="30" spans="1:40" ht="20.25" customHeight="1">
      <c r="A30" s="206" t="s">
        <v>57</v>
      </c>
      <c r="B30" s="192">
        <v>0.373</v>
      </c>
      <c r="C30" s="192">
        <v>0.93100000000000005</v>
      </c>
      <c r="D30" s="192">
        <v>0</v>
      </c>
      <c r="E30" s="192">
        <v>0.54</v>
      </c>
      <c r="F30" s="192">
        <v>0.113</v>
      </c>
      <c r="G30" s="192">
        <v>0.438</v>
      </c>
      <c r="H30" s="192">
        <v>0.21299999999999999</v>
      </c>
      <c r="I30" s="192">
        <v>0.19700000000000001</v>
      </c>
      <c r="J30" s="192">
        <v>0.57099999999999995</v>
      </c>
      <c r="K30" s="192">
        <v>0.36399999999999999</v>
      </c>
      <c r="L30" s="192">
        <v>0.45800000000000002</v>
      </c>
      <c r="M30" s="192">
        <v>0.186</v>
      </c>
      <c r="N30" s="192">
        <v>0.22500000000000001</v>
      </c>
      <c r="O30" s="192">
        <v>0.52600000000000002</v>
      </c>
      <c r="P30" s="192">
        <v>0.12</v>
      </c>
      <c r="Q30" s="192">
        <v>0.31900000000000001</v>
      </c>
      <c r="R30" s="192">
        <v>0.375</v>
      </c>
      <c r="S30" s="192">
        <v>0.433</v>
      </c>
      <c r="T30" s="192">
        <v>7.8E-2</v>
      </c>
      <c r="U30" s="192">
        <v>0.39400000000000002</v>
      </c>
      <c r="V30" s="192">
        <v>0.40699999999999997</v>
      </c>
      <c r="W30" s="192">
        <v>0.34699999999999998</v>
      </c>
      <c r="X30" s="192">
        <v>0.27300000000000002</v>
      </c>
      <c r="Y30" s="192">
        <v>0.34699999999999998</v>
      </c>
      <c r="Z30" s="192">
        <v>0.23499999999999999</v>
      </c>
      <c r="AA30" s="192">
        <v>8.1000000000000003E-2</v>
      </c>
      <c r="AB30" s="192">
        <v>0.311</v>
      </c>
      <c r="AC30" s="192">
        <v>0.35099999999999998</v>
      </c>
      <c r="AD30" s="192">
        <v>0.151</v>
      </c>
      <c r="AE30" s="192">
        <v>0.38300000000000001</v>
      </c>
      <c r="AF30" s="199"/>
      <c r="AG30" s="190"/>
      <c r="AH30" s="193">
        <v>9.7399999999999984</v>
      </c>
      <c r="AI30" s="194">
        <v>0.3246666666666666</v>
      </c>
      <c r="AJ30" s="195">
        <v>0.93100000000000005</v>
      </c>
      <c r="AK30" s="196">
        <v>0</v>
      </c>
      <c r="AL30" s="200"/>
      <c r="AM30" s="200"/>
      <c r="AN30" s="200"/>
    </row>
    <row r="31" spans="1:40" ht="20.25" customHeight="1">
      <c r="A31" s="206" t="s">
        <v>58</v>
      </c>
      <c r="B31" s="192">
        <v>0.47699999999999998</v>
      </c>
      <c r="C31" s="192">
        <v>0.37</v>
      </c>
      <c r="D31" s="192">
        <v>0.245</v>
      </c>
      <c r="E31" s="192">
        <v>0.29799999999999999</v>
      </c>
      <c r="F31" s="192">
        <v>0.247</v>
      </c>
      <c r="G31" s="192">
        <v>0.22500000000000001</v>
      </c>
      <c r="H31" s="192">
        <v>0.47</v>
      </c>
      <c r="I31" s="192">
        <v>0</v>
      </c>
      <c r="J31" s="192">
        <v>0</v>
      </c>
      <c r="K31" s="192">
        <v>0</v>
      </c>
      <c r="L31" s="192">
        <v>1.3859999999999999</v>
      </c>
      <c r="M31" s="192">
        <v>0.46200000000000002</v>
      </c>
      <c r="N31" s="192">
        <v>8.3000000000000004E-2</v>
      </c>
      <c r="O31" s="192">
        <v>0.57599999999999996</v>
      </c>
      <c r="P31" s="192">
        <v>7.8E-2</v>
      </c>
      <c r="Q31" s="192">
        <v>0.17799999999999999</v>
      </c>
      <c r="R31" s="192">
        <v>0.13</v>
      </c>
      <c r="S31" s="192">
        <v>0.121</v>
      </c>
      <c r="T31" s="192">
        <v>0.153</v>
      </c>
      <c r="U31" s="192">
        <v>0.151</v>
      </c>
      <c r="V31" s="192">
        <v>0.442</v>
      </c>
      <c r="W31" s="192">
        <v>0.28499999999999998</v>
      </c>
      <c r="X31" s="192">
        <v>0.128</v>
      </c>
      <c r="Y31" s="192">
        <v>3.5000000000000003E-2</v>
      </c>
      <c r="Z31" s="192">
        <v>0.108</v>
      </c>
      <c r="AA31" s="192">
        <v>0.376</v>
      </c>
      <c r="AB31" s="192">
        <v>9.6000000000000002E-2</v>
      </c>
      <c r="AC31" s="192">
        <v>0.29499999999999998</v>
      </c>
      <c r="AD31" s="192">
        <v>0.24399999999999999</v>
      </c>
      <c r="AE31" s="192">
        <v>0.108</v>
      </c>
      <c r="AF31" s="192">
        <v>6.8000000000000005E-2</v>
      </c>
      <c r="AG31" s="190"/>
      <c r="AH31" s="193">
        <v>7.8349999999999991</v>
      </c>
      <c r="AI31" s="194">
        <v>0.25274193548387092</v>
      </c>
      <c r="AJ31" s="195">
        <v>1.3859999999999999</v>
      </c>
      <c r="AK31" s="196">
        <v>0</v>
      </c>
      <c r="AL31" s="186"/>
      <c r="AM31" s="186"/>
      <c r="AN31" s="186"/>
    </row>
    <row r="32" spans="1:40">
      <c r="A32" s="207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3"/>
      <c r="AH32" s="193">
        <v>132.88100000000003</v>
      </c>
      <c r="AI32" s="208" t="s">
        <v>60</v>
      </c>
      <c r="AJ32" s="17"/>
      <c r="AK32" s="214"/>
      <c r="AL32" s="186"/>
      <c r="AM32" s="186"/>
      <c r="AN32" s="186"/>
    </row>
    <row r="33" spans="1:40">
      <c r="A33" s="207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3"/>
      <c r="AH33" s="215"/>
      <c r="AI33" s="208"/>
      <c r="AJ33" s="17"/>
      <c r="AK33" s="214"/>
      <c r="AL33" s="186"/>
      <c r="AM33" s="186"/>
      <c r="AN33" s="186"/>
    </row>
    <row r="34" spans="1:40" ht="15">
      <c r="A34" s="182" t="s">
        <v>81</v>
      </c>
      <c r="B34" s="211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208"/>
      <c r="AG34" s="3"/>
      <c r="AH34" s="17"/>
      <c r="AI34" s="17"/>
      <c r="AJ34" s="22" t="s">
        <v>82</v>
      </c>
      <c r="AK34" s="187"/>
      <c r="AL34" s="186"/>
      <c r="AM34" s="186"/>
      <c r="AN34" s="186"/>
    </row>
    <row r="35" spans="1:40">
      <c r="A35" s="188" t="s">
        <v>75</v>
      </c>
      <c r="B35" s="189">
        <v>1</v>
      </c>
      <c r="C35" s="189">
        <v>2</v>
      </c>
      <c r="D35" s="189">
        <v>3</v>
      </c>
      <c r="E35" s="189">
        <v>4</v>
      </c>
      <c r="F35" s="189">
        <v>5</v>
      </c>
      <c r="G35" s="189">
        <v>6</v>
      </c>
      <c r="H35" s="189">
        <v>7</v>
      </c>
      <c r="I35" s="189">
        <v>8</v>
      </c>
      <c r="J35" s="189">
        <v>9</v>
      </c>
      <c r="K35" s="189">
        <v>10</v>
      </c>
      <c r="L35" s="189">
        <v>11</v>
      </c>
      <c r="M35" s="189">
        <v>12</v>
      </c>
      <c r="N35" s="189">
        <v>13</v>
      </c>
      <c r="O35" s="189">
        <v>14</v>
      </c>
      <c r="P35" s="189">
        <v>15</v>
      </c>
      <c r="Q35" s="189">
        <v>16</v>
      </c>
      <c r="R35" s="189">
        <v>17</v>
      </c>
      <c r="S35" s="189">
        <v>18</v>
      </c>
      <c r="T35" s="189">
        <v>19</v>
      </c>
      <c r="U35" s="189">
        <v>20</v>
      </c>
      <c r="V35" s="189">
        <v>21</v>
      </c>
      <c r="W35" s="189">
        <v>22</v>
      </c>
      <c r="X35" s="189">
        <v>23</v>
      </c>
      <c r="Y35" s="189">
        <v>24</v>
      </c>
      <c r="Z35" s="189">
        <v>25</v>
      </c>
      <c r="AA35" s="189">
        <v>26</v>
      </c>
      <c r="AB35" s="189">
        <v>27</v>
      </c>
      <c r="AC35" s="189">
        <v>28</v>
      </c>
      <c r="AD35" s="189">
        <v>29</v>
      </c>
      <c r="AE35" s="189">
        <v>30</v>
      </c>
      <c r="AF35" s="189">
        <v>31</v>
      </c>
      <c r="AG35" s="190"/>
      <c r="AH35" s="189" t="s">
        <v>59</v>
      </c>
      <c r="AI35" s="189" t="s">
        <v>76</v>
      </c>
      <c r="AJ35" s="189" t="s">
        <v>77</v>
      </c>
      <c r="AK35" s="216"/>
      <c r="AL35" s="186"/>
      <c r="AM35" s="186"/>
      <c r="AN35" s="186"/>
    </row>
    <row r="36" spans="1:40" ht="21.75" customHeight="1">
      <c r="A36" s="40">
        <v>43466</v>
      </c>
      <c r="B36" s="217">
        <v>0.10200000000000001</v>
      </c>
      <c r="C36" s="217">
        <v>0.26200000000000001</v>
      </c>
      <c r="D36" s="217">
        <v>0.33100000000000002</v>
      </c>
      <c r="E36" s="217">
        <v>0.13</v>
      </c>
      <c r="F36" s="217">
        <v>0.22700000000000001</v>
      </c>
      <c r="G36" s="217">
        <v>0.504</v>
      </c>
      <c r="H36" s="217">
        <v>0.247</v>
      </c>
      <c r="I36" s="217">
        <v>0.17499999999999999</v>
      </c>
      <c r="J36" s="217">
        <v>0.155</v>
      </c>
      <c r="K36" s="217">
        <v>0.35799999999999998</v>
      </c>
      <c r="L36" s="217">
        <v>0.14599999999999999</v>
      </c>
      <c r="M36" s="217">
        <v>0.38600000000000001</v>
      </c>
      <c r="N36" s="217">
        <v>0.72699999999999998</v>
      </c>
      <c r="O36" s="217">
        <v>0.28299999999999997</v>
      </c>
      <c r="P36" s="217">
        <v>0.123</v>
      </c>
      <c r="Q36" s="217">
        <v>0.26500000000000001</v>
      </c>
      <c r="R36" s="217">
        <v>0.32200000000000001</v>
      </c>
      <c r="S36" s="217">
        <v>0.16400000000000001</v>
      </c>
      <c r="T36" s="217">
        <v>0</v>
      </c>
      <c r="U36" s="217">
        <v>0.93400000000000005</v>
      </c>
      <c r="V36" s="217">
        <v>0.216</v>
      </c>
      <c r="W36" s="217">
        <v>0.13500000000000001</v>
      </c>
      <c r="X36" s="217">
        <v>0.24399999999999999</v>
      </c>
      <c r="Y36" s="217">
        <v>0.26900000000000002</v>
      </c>
      <c r="Z36" s="217">
        <v>0.111</v>
      </c>
      <c r="AA36" s="217">
        <v>0.24099999999999999</v>
      </c>
      <c r="AB36" s="217">
        <v>0.63100000000000001</v>
      </c>
      <c r="AC36" s="217">
        <v>0.156</v>
      </c>
      <c r="AD36" s="217">
        <v>0.186</v>
      </c>
      <c r="AE36" s="217">
        <v>0.20599999999999999</v>
      </c>
      <c r="AF36" s="217">
        <v>0.224</v>
      </c>
      <c r="AG36" s="218"/>
      <c r="AH36" s="193">
        <v>8.4599999999999991</v>
      </c>
      <c r="AI36" s="194">
        <v>0.2729032258064516</v>
      </c>
      <c r="AJ36" s="195">
        <v>0.93400000000000005</v>
      </c>
      <c r="AK36" s="219"/>
      <c r="AL36" s="197"/>
      <c r="AM36" s="197"/>
      <c r="AN36" s="197"/>
    </row>
    <row r="37" spans="1:40" ht="21.75" customHeight="1">
      <c r="A37" s="60" t="s">
        <v>48</v>
      </c>
      <c r="B37" s="217">
        <v>0</v>
      </c>
      <c r="C37" s="217">
        <v>0.373</v>
      </c>
      <c r="D37" s="217">
        <v>0.47899999999999998</v>
      </c>
      <c r="E37" s="217">
        <v>0.32100000000000001</v>
      </c>
      <c r="F37" s="217">
        <v>0.10100000000000001</v>
      </c>
      <c r="G37" s="217">
        <v>0.27800000000000002</v>
      </c>
      <c r="H37" s="217">
        <v>0.32</v>
      </c>
      <c r="I37" s="217">
        <v>0.20300000000000001</v>
      </c>
      <c r="J37" s="217">
        <v>0.39300000000000002</v>
      </c>
      <c r="K37" s="217">
        <v>0.53600000000000003</v>
      </c>
      <c r="L37" s="217">
        <v>0.112</v>
      </c>
      <c r="M37" s="217">
        <v>7.4999999999999997E-2</v>
      </c>
      <c r="N37" s="217">
        <v>0.182</v>
      </c>
      <c r="O37" s="217">
        <v>0.23699999999999999</v>
      </c>
      <c r="P37" s="217">
        <v>0.16200000000000001</v>
      </c>
      <c r="Q37" s="217">
        <v>0.35799999999999998</v>
      </c>
      <c r="R37" s="217">
        <v>0.56599999999999995</v>
      </c>
      <c r="S37" s="217">
        <v>0.41299999999999998</v>
      </c>
      <c r="T37" s="217">
        <v>0.16400000000000001</v>
      </c>
      <c r="U37" s="217">
        <v>0.24099999999999999</v>
      </c>
      <c r="V37" s="217">
        <v>0.35</v>
      </c>
      <c r="W37" s="217">
        <v>0.20899999999999999</v>
      </c>
      <c r="X37" s="217">
        <v>0.32900000000000001</v>
      </c>
      <c r="Y37" s="217">
        <v>0.66600000000000004</v>
      </c>
      <c r="Z37" s="217">
        <v>0.45300000000000001</v>
      </c>
      <c r="AA37" s="217">
        <v>0.151</v>
      </c>
      <c r="AB37" s="217">
        <v>0.254</v>
      </c>
      <c r="AC37" s="217">
        <v>0.26</v>
      </c>
      <c r="AD37" s="198"/>
      <c r="AE37" s="220"/>
      <c r="AF37" s="220"/>
      <c r="AG37" s="218"/>
      <c r="AH37" s="193">
        <v>8.1859999999999982</v>
      </c>
      <c r="AI37" s="194">
        <v>0.29235714285714282</v>
      </c>
      <c r="AJ37" s="195">
        <v>0.66600000000000004</v>
      </c>
      <c r="AK37" s="219"/>
      <c r="AL37" s="221"/>
      <c r="AM37" s="197"/>
      <c r="AN37" s="197"/>
    </row>
    <row r="38" spans="1:40" ht="21.75" customHeight="1">
      <c r="A38" s="60" t="s">
        <v>49</v>
      </c>
      <c r="B38" s="217">
        <v>0.22500000000000001</v>
      </c>
      <c r="C38" s="217">
        <v>0.36</v>
      </c>
      <c r="D38" s="217">
        <v>0.60599999999999998</v>
      </c>
      <c r="E38" s="217">
        <v>0.371</v>
      </c>
      <c r="F38" s="217">
        <v>0.19700000000000001</v>
      </c>
      <c r="G38" s="217">
        <v>0.26500000000000001</v>
      </c>
      <c r="H38" s="217">
        <v>0.34599999999999997</v>
      </c>
      <c r="I38" s="217">
        <v>0.20399999999999999</v>
      </c>
      <c r="J38" s="217">
        <v>0.41699999999999998</v>
      </c>
      <c r="K38" s="217">
        <v>0.63100000000000001</v>
      </c>
      <c r="L38" s="217">
        <v>0.57899999999999996</v>
      </c>
      <c r="M38" s="217">
        <v>0.214</v>
      </c>
      <c r="N38" s="217">
        <v>0.4</v>
      </c>
      <c r="O38" s="217">
        <v>0.64900000000000002</v>
      </c>
      <c r="P38" s="217">
        <v>0.36499999999999999</v>
      </c>
      <c r="Q38" s="217">
        <v>0.38300000000000001</v>
      </c>
      <c r="R38" s="217">
        <v>0.53600000000000003</v>
      </c>
      <c r="S38" s="217">
        <v>0.28299999999999997</v>
      </c>
      <c r="T38" s="217">
        <v>0.151</v>
      </c>
      <c r="U38" s="217">
        <v>0.38400000000000001</v>
      </c>
      <c r="V38" s="217">
        <v>0.55100000000000005</v>
      </c>
      <c r="W38" s="217">
        <v>0.28100000000000003</v>
      </c>
      <c r="X38" s="217">
        <v>0.35099999999999998</v>
      </c>
      <c r="Y38" s="217">
        <v>0.45500000000000002</v>
      </c>
      <c r="Z38" s="217">
        <v>0.52349999999999997</v>
      </c>
      <c r="AA38" s="217">
        <v>0.52349999999999997</v>
      </c>
      <c r="AB38" s="217">
        <v>0.38200000000000001</v>
      </c>
      <c r="AC38" s="217">
        <v>0.499</v>
      </c>
      <c r="AD38" s="217">
        <v>0.36399999999999999</v>
      </c>
      <c r="AE38" s="217">
        <v>0.36599999999999999</v>
      </c>
      <c r="AF38" s="217">
        <v>0.67800000000000005</v>
      </c>
      <c r="AG38" s="218"/>
      <c r="AH38" s="193">
        <v>12.540000000000004</v>
      </c>
      <c r="AI38" s="194">
        <v>0.4045161290322582</v>
      </c>
      <c r="AJ38" s="195">
        <v>0.67800000000000005</v>
      </c>
      <c r="AK38" s="219"/>
      <c r="AL38" s="186"/>
      <c r="AM38" s="186"/>
      <c r="AN38" s="186"/>
    </row>
    <row r="39" spans="1:40" ht="21.75" customHeight="1">
      <c r="A39" s="60" t="s">
        <v>50</v>
      </c>
      <c r="B39" s="217">
        <v>0.48599999999999999</v>
      </c>
      <c r="C39" s="217">
        <v>0.16</v>
      </c>
      <c r="D39" s="217">
        <v>0.41599999999999998</v>
      </c>
      <c r="E39" s="217">
        <v>0.54700000000000004</v>
      </c>
      <c r="F39" s="217">
        <v>0.42899999999999999</v>
      </c>
      <c r="G39" s="217">
        <v>0.33500000000000002</v>
      </c>
      <c r="H39" s="217">
        <v>0.377</v>
      </c>
      <c r="I39" s="217">
        <v>0.16500000000000001</v>
      </c>
      <c r="J39" s="217">
        <v>0.19900000000000001</v>
      </c>
      <c r="K39" s="217">
        <v>0.33400000000000002</v>
      </c>
      <c r="L39" s="217">
        <v>0.56299999999999994</v>
      </c>
      <c r="M39" s="217">
        <v>0.29399999999999998</v>
      </c>
      <c r="N39" s="217">
        <v>0.51400000000000001</v>
      </c>
      <c r="O39" s="217">
        <v>0.52200000000000002</v>
      </c>
      <c r="P39" s="217">
        <v>0.33600000000000002</v>
      </c>
      <c r="Q39" s="217">
        <v>0.219</v>
      </c>
      <c r="R39" s="217">
        <v>0.38600000000000001</v>
      </c>
      <c r="S39" s="217">
        <v>0.63600000000000001</v>
      </c>
      <c r="T39" s="217">
        <v>0.434</v>
      </c>
      <c r="U39" s="217">
        <v>0.35599999999999998</v>
      </c>
      <c r="V39" s="217">
        <v>0.35599999999999998</v>
      </c>
      <c r="W39" s="217">
        <v>0.42599999999999999</v>
      </c>
      <c r="X39" s="217">
        <v>0.24399999999999999</v>
      </c>
      <c r="Y39" s="217">
        <v>0.17799999999999999</v>
      </c>
      <c r="Z39" s="217">
        <v>0.98399999999999999</v>
      </c>
      <c r="AA39" s="217">
        <v>0.20699999999999999</v>
      </c>
      <c r="AB39" s="217">
        <v>0.27400000000000002</v>
      </c>
      <c r="AC39" s="217">
        <v>0.372</v>
      </c>
      <c r="AD39" s="217">
        <v>0.187</v>
      </c>
      <c r="AE39" s="217">
        <v>0.14000000000000001</v>
      </c>
      <c r="AF39" s="220"/>
      <c r="AG39" s="218"/>
      <c r="AH39" s="193">
        <v>11.076000000000002</v>
      </c>
      <c r="AI39" s="194">
        <v>0.36920000000000008</v>
      </c>
      <c r="AJ39" s="195">
        <v>0.98399999999999999</v>
      </c>
      <c r="AK39" s="219"/>
      <c r="AL39" s="222"/>
      <c r="AM39" s="205"/>
      <c r="AN39" s="205"/>
    </row>
    <row r="40" spans="1:40" ht="21.75" customHeight="1">
      <c r="A40" s="60" t="s">
        <v>51</v>
      </c>
      <c r="B40" s="217">
        <v>0.25800000000000001</v>
      </c>
      <c r="C40" s="217">
        <v>0.35899999999999999</v>
      </c>
      <c r="D40" s="217">
        <v>0.106</v>
      </c>
      <c r="E40" s="217">
        <v>7.0099999999999996E-2</v>
      </c>
      <c r="F40" s="217">
        <v>0.50700000000000001</v>
      </c>
      <c r="G40" s="217">
        <v>0.31980000000000003</v>
      </c>
      <c r="H40" s="217">
        <v>0.17399999999999999</v>
      </c>
      <c r="I40" s="217">
        <v>0.33600000000000002</v>
      </c>
      <c r="J40" s="217">
        <v>0.77400000000000002</v>
      </c>
      <c r="K40" s="217">
        <v>0.58299999999999996</v>
      </c>
      <c r="L40" s="217">
        <v>0.5655</v>
      </c>
      <c r="M40" s="217">
        <v>0.5655</v>
      </c>
      <c r="N40" s="217">
        <v>0.60599999999999998</v>
      </c>
      <c r="O40" s="217">
        <v>0.52700000000000002</v>
      </c>
      <c r="P40" s="217">
        <v>3.6999999999999998E-2</v>
      </c>
      <c r="Q40" s="217">
        <v>3.7999999999999999E-2</v>
      </c>
      <c r="R40" s="217">
        <v>0.57199999999999995</v>
      </c>
      <c r="S40" s="217">
        <v>0.57499999999999996</v>
      </c>
      <c r="T40" s="217">
        <v>0.54700000000000004</v>
      </c>
      <c r="U40" s="217">
        <v>0.71199999999999997</v>
      </c>
      <c r="V40" s="217">
        <v>0.188</v>
      </c>
      <c r="W40" s="217">
        <v>0.42299999999999999</v>
      </c>
      <c r="X40" s="217">
        <v>0.755</v>
      </c>
      <c r="Y40" s="217">
        <v>0.64400000000000002</v>
      </c>
      <c r="Z40" s="217">
        <v>0.67300000000000004</v>
      </c>
      <c r="AA40" s="217">
        <v>0.82599999999999996</v>
      </c>
      <c r="AB40" s="217">
        <v>0.59199999999999997</v>
      </c>
      <c r="AC40" s="217">
        <v>0.41599999999999998</v>
      </c>
      <c r="AD40" s="217">
        <v>0.495</v>
      </c>
      <c r="AE40" s="217">
        <v>1.048</v>
      </c>
      <c r="AF40" s="217">
        <v>0.41070000000000001</v>
      </c>
      <c r="AG40" s="218"/>
      <c r="AH40" s="193">
        <v>14.702600000000004</v>
      </c>
      <c r="AI40" s="194">
        <v>0.47427741935483886</v>
      </c>
      <c r="AJ40" s="195">
        <v>1.048</v>
      </c>
      <c r="AK40" s="219"/>
      <c r="AL40" s="223"/>
      <c r="AM40" s="223"/>
      <c r="AN40" s="223"/>
    </row>
    <row r="41" spans="1:40" ht="21.75" customHeight="1">
      <c r="A41" s="60" t="s">
        <v>52</v>
      </c>
      <c r="B41" s="217">
        <v>0.79600000000000004</v>
      </c>
      <c r="C41" s="217">
        <v>0.78099999999999992</v>
      </c>
      <c r="D41" s="217">
        <v>0.81899999999999995</v>
      </c>
      <c r="E41" s="217">
        <v>0.28000000000000003</v>
      </c>
      <c r="F41" s="217">
        <v>0.61099999999999999</v>
      </c>
      <c r="G41" s="217">
        <v>0.93200000000000005</v>
      </c>
      <c r="H41" s="217">
        <v>0.41</v>
      </c>
      <c r="I41" s="217">
        <v>0.44400000000000001</v>
      </c>
      <c r="J41" s="217">
        <v>0.39</v>
      </c>
      <c r="K41" s="217">
        <v>0.27700000000000002</v>
      </c>
      <c r="L41" s="217">
        <v>0.21199999999999999</v>
      </c>
      <c r="M41" s="217">
        <v>6.3E-2</v>
      </c>
      <c r="N41" s="217">
        <v>0.50900000000000001</v>
      </c>
      <c r="O41" s="217">
        <v>0.25700000000000001</v>
      </c>
      <c r="P41" s="217">
        <v>0.39900000000000002</v>
      </c>
      <c r="Q41" s="217">
        <v>0.47399999999999998</v>
      </c>
      <c r="R41" s="217">
        <v>0.34499999999999997</v>
      </c>
      <c r="S41" s="217">
        <v>0.22800000000000001</v>
      </c>
      <c r="T41" s="217">
        <v>0.30599999999999999</v>
      </c>
      <c r="U41" s="217">
        <v>0.374</v>
      </c>
      <c r="V41" s="217">
        <v>0.311</v>
      </c>
      <c r="W41" s="217">
        <v>0</v>
      </c>
      <c r="X41" s="217">
        <v>1.3720000000000001</v>
      </c>
      <c r="Y41" s="217">
        <v>0.68899999999999995</v>
      </c>
      <c r="Z41" s="217">
        <v>0.309</v>
      </c>
      <c r="AA41" s="217">
        <v>0.59799999999999998</v>
      </c>
      <c r="AB41" s="217">
        <v>0.98199999999999998</v>
      </c>
      <c r="AC41" s="217">
        <v>0.58899999999999997</v>
      </c>
      <c r="AD41" s="217">
        <v>0.67200000000000004</v>
      </c>
      <c r="AE41" s="217">
        <v>0.51100000000000001</v>
      </c>
      <c r="AF41" s="220"/>
      <c r="AG41" s="218"/>
      <c r="AH41" s="193">
        <v>14.94</v>
      </c>
      <c r="AI41" s="194">
        <v>0.498</v>
      </c>
      <c r="AJ41" s="195">
        <v>1.3720000000000001</v>
      </c>
      <c r="AK41" s="219"/>
      <c r="AL41" s="200"/>
      <c r="AM41" s="186"/>
      <c r="AN41" s="186"/>
    </row>
    <row r="42" spans="1:40" ht="21.75" customHeight="1">
      <c r="A42" s="60" t="s">
        <v>53</v>
      </c>
      <c r="B42" s="217">
        <v>0.54</v>
      </c>
      <c r="C42" s="217">
        <v>0.316</v>
      </c>
      <c r="D42" s="217">
        <v>0.57799999999999996</v>
      </c>
      <c r="E42" s="217">
        <v>0.20100000000000001</v>
      </c>
      <c r="F42" s="217">
        <v>0.68400000000000005</v>
      </c>
      <c r="G42" s="217">
        <v>0.49399999999999999</v>
      </c>
      <c r="H42" s="217">
        <v>0.29199999999999998</v>
      </c>
      <c r="I42" s="217">
        <v>0.29899999999999999</v>
      </c>
      <c r="J42" s="217">
        <v>7.0000000000000007E-2</v>
      </c>
      <c r="K42" s="217">
        <v>0.27500000000000002</v>
      </c>
      <c r="L42" s="217">
        <v>0.54100000000000004</v>
      </c>
      <c r="M42" s="217">
        <v>0.50700000000000001</v>
      </c>
      <c r="N42" s="217">
        <v>0</v>
      </c>
      <c r="O42" s="217">
        <v>0.73799999999999999</v>
      </c>
      <c r="P42" s="217">
        <v>0.51200000000000001</v>
      </c>
      <c r="Q42" s="217">
        <v>0.20100000000000001</v>
      </c>
      <c r="R42" s="217">
        <v>0.34899999999999998</v>
      </c>
      <c r="S42" s="217">
        <v>0.46100000000000002</v>
      </c>
      <c r="T42" s="217">
        <v>0.28799999999999998</v>
      </c>
      <c r="U42" s="217">
        <v>0</v>
      </c>
      <c r="V42" s="217">
        <v>1.1639999999999999</v>
      </c>
      <c r="W42" s="217">
        <v>0.45900000000000002</v>
      </c>
      <c r="X42" s="217">
        <v>0.223</v>
      </c>
      <c r="Y42" s="217">
        <v>0.42499999999999999</v>
      </c>
      <c r="Z42" s="217">
        <v>0.34699999999999998</v>
      </c>
      <c r="AA42" s="217">
        <v>0.14000000000000001</v>
      </c>
      <c r="AB42" s="217">
        <v>0.48499999999999999</v>
      </c>
      <c r="AC42" s="217">
        <v>0.17799999999999999</v>
      </c>
      <c r="AD42" s="217">
        <v>0.46700000000000003</v>
      </c>
      <c r="AE42" s="217">
        <v>0.128</v>
      </c>
      <c r="AF42" s="217">
        <v>0.33600000000000002</v>
      </c>
      <c r="AG42" s="218"/>
      <c r="AH42" s="193">
        <v>11.698000000000004</v>
      </c>
      <c r="AI42" s="194">
        <v>0.37735483870967756</v>
      </c>
      <c r="AJ42" s="195">
        <v>1.1639999999999999</v>
      </c>
      <c r="AK42" s="219"/>
      <c r="AL42" s="186"/>
      <c r="AM42" s="186"/>
      <c r="AN42" s="186"/>
    </row>
    <row r="43" spans="1:40" ht="21.75" customHeight="1">
      <c r="A43" s="60" t="s">
        <v>54</v>
      </c>
      <c r="B43" s="217">
        <v>0.44900000000000001</v>
      </c>
      <c r="C43" s="217">
        <v>0.32100000000000001</v>
      </c>
      <c r="D43" s="217">
        <v>0.25700000000000001</v>
      </c>
      <c r="E43" s="217">
        <v>0.36299999999999999</v>
      </c>
      <c r="F43" s="217">
        <v>0.439</v>
      </c>
      <c r="G43" s="217">
        <v>0.17899999999999999</v>
      </c>
      <c r="H43" s="217">
        <v>0.254</v>
      </c>
      <c r="I43" s="217">
        <v>0.55600000000000005</v>
      </c>
      <c r="J43" s="217">
        <v>0.33</v>
      </c>
      <c r="K43" s="217">
        <v>0.65800000000000003</v>
      </c>
      <c r="L43" s="217">
        <v>0.193</v>
      </c>
      <c r="M43" s="217">
        <v>0.42499999999999999</v>
      </c>
      <c r="N43" s="217">
        <v>0.16900000000000001</v>
      </c>
      <c r="O43" s="217">
        <v>0.50600000000000001</v>
      </c>
      <c r="P43" s="217">
        <v>0.51</v>
      </c>
      <c r="Q43" s="217">
        <v>0.17899999999999999</v>
      </c>
      <c r="R43" s="217">
        <v>0.41799999999999998</v>
      </c>
      <c r="S43" s="217">
        <v>0.46700000000000003</v>
      </c>
      <c r="T43" s="217">
        <v>0.49099999999999999</v>
      </c>
      <c r="U43" s="217">
        <v>4.8000000000000001E-2</v>
      </c>
      <c r="V43" s="217">
        <v>0.40300000000000002</v>
      </c>
      <c r="W43" s="217">
        <v>0.47899999999999998</v>
      </c>
      <c r="X43" s="217">
        <v>0.42599999999999999</v>
      </c>
      <c r="Y43" s="217">
        <v>0.41899999999999998</v>
      </c>
      <c r="Z43" s="217">
        <v>0.48899999999999999</v>
      </c>
      <c r="AA43" s="217">
        <v>0.57399999999999995</v>
      </c>
      <c r="AB43" s="217">
        <v>0.14699999999999999</v>
      </c>
      <c r="AC43" s="217">
        <v>0.249</v>
      </c>
      <c r="AD43" s="217">
        <v>0.45100000000000001</v>
      </c>
      <c r="AE43" s="217">
        <v>0.26900000000000002</v>
      </c>
      <c r="AF43" s="217">
        <v>0</v>
      </c>
      <c r="AG43" s="218"/>
      <c r="AH43" s="193">
        <v>11.118000000000002</v>
      </c>
      <c r="AI43" s="194">
        <v>0.35864516129032264</v>
      </c>
      <c r="AJ43" s="195">
        <v>0.65800000000000003</v>
      </c>
      <c r="AK43" s="219"/>
      <c r="AL43" s="186"/>
      <c r="AM43" s="204"/>
      <c r="AN43" s="204"/>
    </row>
    <row r="44" spans="1:40" ht="21.75" customHeight="1">
      <c r="A44" s="60" t="s">
        <v>55</v>
      </c>
      <c r="B44" s="217">
        <v>0.78</v>
      </c>
      <c r="C44" s="217">
        <v>0.109</v>
      </c>
      <c r="D44" s="217">
        <v>0.20200000000000001</v>
      </c>
      <c r="E44" s="217">
        <v>0.16</v>
      </c>
      <c r="F44" s="217">
        <v>0.32600000000000001</v>
      </c>
      <c r="G44" s="217">
        <v>0.248</v>
      </c>
      <c r="H44" s="217">
        <v>0.48099999999999998</v>
      </c>
      <c r="I44" s="217">
        <v>0.48599999999999999</v>
      </c>
      <c r="J44" s="217">
        <v>0.65400000000000003</v>
      </c>
      <c r="K44" s="217">
        <v>0.10199999999999999</v>
      </c>
      <c r="L44" s="217">
        <v>0.42899999999999999</v>
      </c>
      <c r="M44" s="217">
        <v>0.41</v>
      </c>
      <c r="N44" s="217">
        <v>0.47299999999999998</v>
      </c>
      <c r="O44" s="217">
        <v>0.442</v>
      </c>
      <c r="P44" s="217">
        <v>0.36699999999999999</v>
      </c>
      <c r="Q44" s="217">
        <v>0.434</v>
      </c>
      <c r="R44" s="217">
        <v>0.22</v>
      </c>
      <c r="S44" s="217">
        <v>0.47099999999999997</v>
      </c>
      <c r="T44" s="217">
        <v>0.57399999999999995</v>
      </c>
      <c r="U44" s="217">
        <v>0</v>
      </c>
      <c r="V44" s="217">
        <v>0.871</v>
      </c>
      <c r="W44" s="217">
        <v>0.52300000000000002</v>
      </c>
      <c r="X44" s="217">
        <v>0.65100000000000002</v>
      </c>
      <c r="Y44" s="217">
        <v>0.29699999999999999</v>
      </c>
      <c r="Z44" s="217">
        <v>0.50900000000000001</v>
      </c>
      <c r="AA44" s="217">
        <v>0.46500000000000002</v>
      </c>
      <c r="AB44" s="217">
        <v>0.43099999999999999</v>
      </c>
      <c r="AC44" s="217">
        <v>1.9410000000000001</v>
      </c>
      <c r="AD44" s="217">
        <v>0</v>
      </c>
      <c r="AE44" s="217">
        <v>0</v>
      </c>
      <c r="AF44" s="220"/>
      <c r="AG44" s="218"/>
      <c r="AH44" s="193">
        <v>13.055999999999999</v>
      </c>
      <c r="AI44" s="194">
        <v>0.43519999999999998</v>
      </c>
      <c r="AJ44" s="195">
        <v>1.9410000000000001</v>
      </c>
      <c r="AK44" s="219"/>
      <c r="AL44" s="186"/>
      <c r="AM44" s="186"/>
      <c r="AN44" s="186"/>
    </row>
    <row r="45" spans="1:40" ht="21.75" customHeight="1">
      <c r="A45" s="60" t="s">
        <v>56</v>
      </c>
      <c r="B45" s="217">
        <v>1.3980000000000001</v>
      </c>
      <c r="C45" s="217">
        <v>0.32100000000000001</v>
      </c>
      <c r="D45" s="217">
        <v>1.109</v>
      </c>
      <c r="E45" s="217">
        <v>0.53300000000000003</v>
      </c>
      <c r="F45" s="217">
        <v>0.58299999999999996</v>
      </c>
      <c r="G45" s="217">
        <v>0.51100000000000001</v>
      </c>
      <c r="H45" s="217">
        <v>0.67100000000000004</v>
      </c>
      <c r="I45" s="217">
        <v>0.152</v>
      </c>
      <c r="J45" s="217">
        <v>0.36299999999999999</v>
      </c>
      <c r="K45" s="217">
        <v>0.48599999999999999</v>
      </c>
      <c r="L45" s="217">
        <v>0.47199999999999998</v>
      </c>
      <c r="M45" s="217">
        <v>0.63200000000000001</v>
      </c>
      <c r="N45" s="217">
        <v>0.40600000000000003</v>
      </c>
      <c r="O45" s="217">
        <v>0.73399999999999999</v>
      </c>
      <c r="P45" s="217">
        <v>0.192</v>
      </c>
      <c r="Q45" s="217">
        <v>0.61099999999999999</v>
      </c>
      <c r="R45" s="217">
        <v>0.76900000000000002</v>
      </c>
      <c r="S45" s="217">
        <v>0.42699999999999999</v>
      </c>
      <c r="T45" s="217">
        <v>0.23200000000000001</v>
      </c>
      <c r="U45" s="217">
        <v>0.17799999999999999</v>
      </c>
      <c r="V45" s="217">
        <v>0.44500000000000001</v>
      </c>
      <c r="W45" s="217">
        <v>0.17</v>
      </c>
      <c r="X45" s="217">
        <v>0.20699999999999999</v>
      </c>
      <c r="Y45" s="217">
        <v>0.61</v>
      </c>
      <c r="Z45" s="217">
        <v>0.55000000000000004</v>
      </c>
      <c r="AA45" s="217">
        <v>0.214</v>
      </c>
      <c r="AB45" s="217">
        <v>0.32400000000000001</v>
      </c>
      <c r="AC45" s="217">
        <v>0.30099999999999999</v>
      </c>
      <c r="AD45" s="217">
        <v>0.08</v>
      </c>
      <c r="AE45" s="217">
        <v>0.46800000000000003</v>
      </c>
      <c r="AF45" s="217">
        <v>0.47799999999999998</v>
      </c>
      <c r="AG45" s="218"/>
      <c r="AH45" s="193">
        <v>14.627000000000001</v>
      </c>
      <c r="AI45" s="194">
        <v>0.47183870967741937</v>
      </c>
      <c r="AJ45" s="195">
        <v>1.109</v>
      </c>
      <c r="AK45" s="219"/>
      <c r="AL45" s="186"/>
      <c r="AM45" s="186"/>
      <c r="AN45" s="186"/>
    </row>
    <row r="46" spans="1:40" ht="21.75" customHeight="1">
      <c r="A46" s="206" t="s">
        <v>57</v>
      </c>
      <c r="B46" s="217">
        <v>0.373</v>
      </c>
      <c r="C46" s="217">
        <v>0.93100000000000005</v>
      </c>
      <c r="D46" s="217">
        <v>0</v>
      </c>
      <c r="E46" s="217">
        <v>0.54</v>
      </c>
      <c r="F46" s="217">
        <v>0.113</v>
      </c>
      <c r="G46" s="217">
        <v>0.438</v>
      </c>
      <c r="H46" s="217">
        <v>0.21299999999999999</v>
      </c>
      <c r="I46" s="217">
        <v>0.19700000000000001</v>
      </c>
      <c r="J46" s="217">
        <v>0.57099999999999995</v>
      </c>
      <c r="K46" s="217">
        <v>0.36399999999999999</v>
      </c>
      <c r="L46" s="217">
        <v>0.45800000000000002</v>
      </c>
      <c r="M46" s="217">
        <v>0.186</v>
      </c>
      <c r="N46" s="217">
        <v>0.22500000000000001</v>
      </c>
      <c r="O46" s="217">
        <v>0.52600000000000002</v>
      </c>
      <c r="P46" s="217">
        <v>0.12</v>
      </c>
      <c r="Q46" s="217">
        <v>0.31900000000000001</v>
      </c>
      <c r="R46" s="217">
        <v>0.375</v>
      </c>
      <c r="S46" s="217">
        <v>0.433</v>
      </c>
      <c r="T46" s="217">
        <v>7.8E-2</v>
      </c>
      <c r="U46" s="217">
        <v>0.39400000000000002</v>
      </c>
      <c r="V46" s="217">
        <v>0.40699999999999997</v>
      </c>
      <c r="W46" s="217">
        <v>0.34699999999999998</v>
      </c>
      <c r="X46" s="217">
        <v>0.27300000000000002</v>
      </c>
      <c r="Y46" s="217">
        <v>0.34699999999999998</v>
      </c>
      <c r="Z46" s="217">
        <v>0.23499999999999999</v>
      </c>
      <c r="AA46" s="217">
        <v>8.1000000000000003E-2</v>
      </c>
      <c r="AB46" s="217">
        <v>0.311</v>
      </c>
      <c r="AC46" s="217">
        <v>0.35099999999999998</v>
      </c>
      <c r="AD46" s="217">
        <v>0.151</v>
      </c>
      <c r="AE46" s="217">
        <v>0.38300000000000001</v>
      </c>
      <c r="AF46" s="220"/>
      <c r="AG46" s="218"/>
      <c r="AH46" s="193">
        <v>9.7399999999999984</v>
      </c>
      <c r="AI46" s="194">
        <v>0.3246666666666666</v>
      </c>
      <c r="AJ46" s="195">
        <v>0.93100000000000005</v>
      </c>
      <c r="AK46" s="219"/>
      <c r="AL46" s="186"/>
      <c r="AM46" s="186"/>
      <c r="AN46" s="186"/>
    </row>
    <row r="47" spans="1:40" ht="21.75" customHeight="1" thickBot="1">
      <c r="A47" s="206" t="s">
        <v>58</v>
      </c>
      <c r="B47" s="217">
        <v>0.47699999999999998</v>
      </c>
      <c r="C47" s="217">
        <v>0.37</v>
      </c>
      <c r="D47" s="217">
        <v>0.245</v>
      </c>
      <c r="E47" s="217">
        <v>0.29799999999999999</v>
      </c>
      <c r="F47" s="217">
        <v>0.247</v>
      </c>
      <c r="G47" s="217">
        <v>0.22500000000000001</v>
      </c>
      <c r="H47" s="217">
        <v>0.47</v>
      </c>
      <c r="I47" s="217">
        <v>0</v>
      </c>
      <c r="J47" s="217">
        <v>0</v>
      </c>
      <c r="K47" s="217">
        <v>0</v>
      </c>
      <c r="L47" s="217">
        <v>1.3859999999999999</v>
      </c>
      <c r="M47" s="217">
        <v>0.46200000000000002</v>
      </c>
      <c r="N47" s="217">
        <v>8.3000000000000004E-2</v>
      </c>
      <c r="O47" s="217">
        <v>0.57599999999999996</v>
      </c>
      <c r="P47" s="217">
        <v>7.8E-2</v>
      </c>
      <c r="Q47" s="217">
        <v>0.17799999999999999</v>
      </c>
      <c r="R47" s="217">
        <v>0.13</v>
      </c>
      <c r="S47" s="217">
        <v>0.121</v>
      </c>
      <c r="T47" s="217">
        <v>0.153</v>
      </c>
      <c r="U47" s="217">
        <v>0.151</v>
      </c>
      <c r="V47" s="217">
        <v>0.442</v>
      </c>
      <c r="W47" s="217">
        <v>0.28499999999999998</v>
      </c>
      <c r="X47" s="217">
        <v>0.128</v>
      </c>
      <c r="Y47" s="217">
        <v>3.5000000000000003E-2</v>
      </c>
      <c r="Z47" s="217">
        <v>0.108</v>
      </c>
      <c r="AA47" s="217">
        <v>0.376</v>
      </c>
      <c r="AB47" s="217">
        <v>9.6000000000000002E-2</v>
      </c>
      <c r="AC47" s="217">
        <v>0.29499999999999998</v>
      </c>
      <c r="AD47" s="217">
        <v>0.24399999999999999</v>
      </c>
      <c r="AE47" s="217">
        <v>0.108</v>
      </c>
      <c r="AF47" s="217">
        <v>6.8000000000000005E-2</v>
      </c>
      <c r="AG47" s="224"/>
      <c r="AH47" s="193">
        <v>7.8349999999999991</v>
      </c>
      <c r="AI47" s="194">
        <v>0.25274193548387092</v>
      </c>
      <c r="AJ47" s="195">
        <v>1.3859999999999999</v>
      </c>
      <c r="AK47" s="219"/>
      <c r="AL47" s="186"/>
      <c r="AM47" s="186"/>
      <c r="AN47" s="186"/>
    </row>
    <row r="48" spans="1:40" ht="18.75" customHeight="1">
      <c r="A48" s="225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3"/>
      <c r="AH48" s="193">
        <v>137.97860000000003</v>
      </c>
      <c r="AI48" s="208" t="s">
        <v>60</v>
      </c>
      <c r="AJ48" s="17"/>
      <c r="AK48" s="187"/>
      <c r="AL48" s="186"/>
      <c r="AM48" s="186"/>
      <c r="AN48" s="186"/>
    </row>
    <row r="49" spans="1:40" hidden="1">
      <c r="A49" s="18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3"/>
      <c r="AH49" s="17"/>
      <c r="AI49" s="17"/>
      <c r="AJ49" s="22"/>
      <c r="AK49" s="226"/>
      <c r="AL49" s="186"/>
      <c r="AM49" s="186"/>
      <c r="AN49" s="186"/>
    </row>
    <row r="50" spans="1:40" ht="15">
      <c r="A50" s="182" t="s">
        <v>83</v>
      </c>
      <c r="B50" s="17"/>
      <c r="C50" s="17"/>
      <c r="D50" s="17"/>
      <c r="E50" s="17"/>
      <c r="F50" s="17"/>
      <c r="G50" s="227"/>
      <c r="H50" s="17"/>
      <c r="I50" s="22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208"/>
      <c r="AF50" s="17"/>
      <c r="AG50" s="3"/>
      <c r="AH50" s="17"/>
      <c r="AI50" s="17"/>
      <c r="AJ50" s="22" t="s">
        <v>84</v>
      </c>
      <c r="AK50" s="228"/>
      <c r="AL50" s="186"/>
      <c r="AM50" s="186"/>
      <c r="AN50" s="186"/>
    </row>
    <row r="51" spans="1:40">
      <c r="A51" s="188" t="s">
        <v>75</v>
      </c>
      <c r="B51" s="189">
        <v>1</v>
      </c>
      <c r="C51" s="189">
        <v>2</v>
      </c>
      <c r="D51" s="189">
        <v>3</v>
      </c>
      <c r="E51" s="189">
        <v>4</v>
      </c>
      <c r="F51" s="189">
        <v>5</v>
      </c>
      <c r="G51" s="189">
        <v>6</v>
      </c>
      <c r="H51" s="189">
        <v>7</v>
      </c>
      <c r="I51" s="189">
        <v>8</v>
      </c>
      <c r="J51" s="189">
        <v>9</v>
      </c>
      <c r="K51" s="189">
        <v>10</v>
      </c>
      <c r="L51" s="189">
        <v>11</v>
      </c>
      <c r="M51" s="189">
        <v>12</v>
      </c>
      <c r="N51" s="189">
        <v>13</v>
      </c>
      <c r="O51" s="189">
        <v>14</v>
      </c>
      <c r="P51" s="189">
        <v>15</v>
      </c>
      <c r="Q51" s="189">
        <v>16</v>
      </c>
      <c r="R51" s="189">
        <v>17</v>
      </c>
      <c r="S51" s="189">
        <v>18</v>
      </c>
      <c r="T51" s="189">
        <v>19</v>
      </c>
      <c r="U51" s="189">
        <v>20</v>
      </c>
      <c r="V51" s="189">
        <v>21</v>
      </c>
      <c r="W51" s="189">
        <v>22</v>
      </c>
      <c r="X51" s="189">
        <v>23</v>
      </c>
      <c r="Y51" s="189">
        <v>24</v>
      </c>
      <c r="Z51" s="189">
        <v>25</v>
      </c>
      <c r="AA51" s="189">
        <v>26</v>
      </c>
      <c r="AB51" s="189">
        <v>27</v>
      </c>
      <c r="AC51" s="189">
        <v>28</v>
      </c>
      <c r="AD51" s="189">
        <v>29</v>
      </c>
      <c r="AE51" s="189">
        <v>30</v>
      </c>
      <c r="AF51" s="189">
        <v>31</v>
      </c>
      <c r="AG51" s="190"/>
      <c r="AH51" s="189" t="s">
        <v>59</v>
      </c>
      <c r="AI51" s="189" t="s">
        <v>76</v>
      </c>
      <c r="AJ51" s="189" t="s">
        <v>77</v>
      </c>
      <c r="AK51" s="191" t="s">
        <v>78</v>
      </c>
      <c r="AL51" s="186"/>
      <c r="AM51" s="186"/>
      <c r="AN51" s="186"/>
    </row>
    <row r="52" spans="1:40" ht="21.75" customHeight="1">
      <c r="A52" s="40">
        <v>43466</v>
      </c>
      <c r="B52" s="192">
        <v>0</v>
      </c>
      <c r="C52" s="192">
        <v>0</v>
      </c>
      <c r="D52" s="192">
        <v>0</v>
      </c>
      <c r="E52" s="192">
        <v>0</v>
      </c>
      <c r="F52" s="192">
        <v>0</v>
      </c>
      <c r="G52" s="192">
        <v>0</v>
      </c>
      <c r="H52" s="192">
        <v>0</v>
      </c>
      <c r="I52" s="192">
        <v>0</v>
      </c>
      <c r="J52" s="192">
        <v>0</v>
      </c>
      <c r="K52" s="192">
        <v>0</v>
      </c>
      <c r="L52" s="192">
        <v>0</v>
      </c>
      <c r="M52" s="192">
        <v>0</v>
      </c>
      <c r="N52" s="192">
        <v>0</v>
      </c>
      <c r="O52" s="192">
        <v>0</v>
      </c>
      <c r="P52" s="192">
        <v>0</v>
      </c>
      <c r="Q52" s="192">
        <v>0</v>
      </c>
      <c r="R52" s="192">
        <v>0</v>
      </c>
      <c r="S52" s="192">
        <v>0</v>
      </c>
      <c r="T52" s="192">
        <v>0</v>
      </c>
      <c r="U52" s="192">
        <v>0</v>
      </c>
      <c r="V52" s="192">
        <v>0</v>
      </c>
      <c r="W52" s="192">
        <v>6.8900000000000005E-4</v>
      </c>
      <c r="X52" s="192">
        <v>0</v>
      </c>
      <c r="Y52" s="192">
        <v>0</v>
      </c>
      <c r="Z52" s="192">
        <v>0</v>
      </c>
      <c r="AA52" s="192">
        <v>0</v>
      </c>
      <c r="AB52" s="192">
        <v>0</v>
      </c>
      <c r="AC52" s="192">
        <v>0</v>
      </c>
      <c r="AD52" s="192">
        <v>0</v>
      </c>
      <c r="AE52" s="192">
        <v>0</v>
      </c>
      <c r="AF52" s="192">
        <v>3.0183999999999999E-2</v>
      </c>
      <c r="AG52" s="229"/>
      <c r="AH52" s="230">
        <v>3.0872999999999998E-2</v>
      </c>
      <c r="AI52" s="194">
        <v>9.9590322580645147E-4</v>
      </c>
      <c r="AJ52" s="195">
        <v>3.0183999999999999E-2</v>
      </c>
      <c r="AK52" s="231">
        <v>0</v>
      </c>
      <c r="AL52" s="197"/>
      <c r="AM52" s="197"/>
      <c r="AN52" s="197"/>
    </row>
    <row r="53" spans="1:40" ht="21.75" customHeight="1">
      <c r="A53" s="60" t="s">
        <v>48</v>
      </c>
      <c r="B53" s="192">
        <v>0</v>
      </c>
      <c r="C53" s="192">
        <v>0</v>
      </c>
      <c r="D53" s="192">
        <v>0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2">
        <v>0</v>
      </c>
      <c r="L53" s="192">
        <v>0</v>
      </c>
      <c r="M53" s="192">
        <v>0</v>
      </c>
      <c r="N53" s="192">
        <v>0</v>
      </c>
      <c r="O53" s="192">
        <v>0</v>
      </c>
      <c r="P53" s="192">
        <v>0</v>
      </c>
      <c r="Q53" s="192">
        <v>0</v>
      </c>
      <c r="R53" s="192">
        <v>0</v>
      </c>
      <c r="S53" s="192">
        <v>0</v>
      </c>
      <c r="T53" s="192">
        <v>0</v>
      </c>
      <c r="U53" s="192">
        <v>0</v>
      </c>
      <c r="V53" s="192">
        <v>0</v>
      </c>
      <c r="W53" s="192">
        <v>0</v>
      </c>
      <c r="X53" s="192">
        <v>0</v>
      </c>
      <c r="Y53" s="192">
        <v>0</v>
      </c>
      <c r="Z53" s="192">
        <v>0</v>
      </c>
      <c r="AA53" s="192">
        <v>7.9999999999999996E-6</v>
      </c>
      <c r="AB53" s="192">
        <v>0</v>
      </c>
      <c r="AC53" s="192">
        <v>0</v>
      </c>
      <c r="AD53" s="198"/>
      <c r="AE53" s="199"/>
      <c r="AF53" s="199"/>
      <c r="AG53" s="229"/>
      <c r="AH53" s="230">
        <v>7.9999999999999996E-6</v>
      </c>
      <c r="AI53" s="194">
        <v>2.8571428571428569E-7</v>
      </c>
      <c r="AJ53" s="195">
        <v>7.9999999999999996E-6</v>
      </c>
      <c r="AK53" s="231">
        <v>0</v>
      </c>
      <c r="AL53" s="200"/>
      <c r="AM53" s="200"/>
      <c r="AN53" s="200"/>
    </row>
    <row r="54" spans="1:40" ht="21.75" customHeight="1">
      <c r="A54" s="60" t="s">
        <v>49</v>
      </c>
      <c r="B54" s="192">
        <v>0</v>
      </c>
      <c r="C54" s="192">
        <v>0</v>
      </c>
      <c r="D54" s="192">
        <v>0</v>
      </c>
      <c r="E54" s="192">
        <v>0</v>
      </c>
      <c r="F54" s="192">
        <v>0</v>
      </c>
      <c r="G54" s="192">
        <v>0</v>
      </c>
      <c r="H54" s="192">
        <v>0</v>
      </c>
      <c r="I54" s="192">
        <v>0</v>
      </c>
      <c r="J54" s="192">
        <v>0</v>
      </c>
      <c r="K54" s="192">
        <v>0</v>
      </c>
      <c r="L54" s="192">
        <v>0</v>
      </c>
      <c r="M54" s="192">
        <v>0</v>
      </c>
      <c r="N54" s="192">
        <v>0</v>
      </c>
      <c r="O54" s="192">
        <v>0</v>
      </c>
      <c r="P54" s="192">
        <v>0</v>
      </c>
      <c r="Q54" s="192">
        <v>0</v>
      </c>
      <c r="R54" s="192">
        <v>0</v>
      </c>
      <c r="S54" s="192">
        <v>0</v>
      </c>
      <c r="T54" s="192">
        <v>0</v>
      </c>
      <c r="U54" s="192">
        <v>0</v>
      </c>
      <c r="V54" s="192">
        <v>0</v>
      </c>
      <c r="W54" s="192">
        <v>0</v>
      </c>
      <c r="X54" s="192">
        <v>0</v>
      </c>
      <c r="Y54" s="192">
        <v>0</v>
      </c>
      <c r="Z54" s="192">
        <v>0</v>
      </c>
      <c r="AA54" s="192">
        <v>0</v>
      </c>
      <c r="AB54" s="192">
        <v>0</v>
      </c>
      <c r="AC54" s="192">
        <v>0</v>
      </c>
      <c r="AD54" s="192">
        <v>0</v>
      </c>
      <c r="AE54" s="192">
        <v>0</v>
      </c>
      <c r="AF54" s="192">
        <v>0</v>
      </c>
      <c r="AG54" s="229"/>
      <c r="AH54" s="230">
        <v>0</v>
      </c>
      <c r="AI54" s="194">
        <v>0</v>
      </c>
      <c r="AJ54" s="195">
        <v>0</v>
      </c>
      <c r="AK54" s="231">
        <v>0</v>
      </c>
      <c r="AL54" s="186"/>
      <c r="AM54" s="186"/>
      <c r="AN54" s="186"/>
    </row>
    <row r="55" spans="1:40" ht="21.75" customHeight="1">
      <c r="A55" s="60" t="s">
        <v>50</v>
      </c>
      <c r="B55" s="192">
        <v>0</v>
      </c>
      <c r="C55" s="192">
        <v>0</v>
      </c>
      <c r="D55" s="192">
        <v>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2">
        <v>0</v>
      </c>
      <c r="L55" s="192">
        <v>0</v>
      </c>
      <c r="M55" s="192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2">
        <v>0</v>
      </c>
      <c r="W55" s="192">
        <v>0</v>
      </c>
      <c r="X55" s="192">
        <v>0</v>
      </c>
      <c r="Y55" s="192">
        <v>0</v>
      </c>
      <c r="Z55" s="192">
        <v>0</v>
      </c>
      <c r="AA55" s="192">
        <v>0</v>
      </c>
      <c r="AB55" s="192">
        <v>0</v>
      </c>
      <c r="AC55" s="192">
        <v>0</v>
      </c>
      <c r="AD55" s="192">
        <v>0</v>
      </c>
      <c r="AE55" s="192">
        <v>0</v>
      </c>
      <c r="AF55" s="199"/>
      <c r="AG55" s="229"/>
      <c r="AH55" s="230">
        <v>0</v>
      </c>
      <c r="AI55" s="194">
        <v>0</v>
      </c>
      <c r="AJ55" s="195">
        <v>0</v>
      </c>
      <c r="AK55" s="231">
        <v>0</v>
      </c>
      <c r="AL55" s="232"/>
      <c r="AM55" s="201"/>
      <c r="AN55" s="201"/>
    </row>
    <row r="56" spans="1:40" ht="21.75" customHeight="1">
      <c r="A56" s="60" t="s">
        <v>51</v>
      </c>
      <c r="B56" s="192">
        <v>0</v>
      </c>
      <c r="C56" s="192">
        <v>0</v>
      </c>
      <c r="D56" s="192">
        <v>0</v>
      </c>
      <c r="E56" s="192">
        <v>0</v>
      </c>
      <c r="F56" s="192">
        <v>0</v>
      </c>
      <c r="G56" s="192">
        <v>0</v>
      </c>
      <c r="H56" s="192">
        <v>0</v>
      </c>
      <c r="I56" s="192">
        <v>0</v>
      </c>
      <c r="J56" s="192">
        <v>0</v>
      </c>
      <c r="K56" s="192">
        <v>0</v>
      </c>
      <c r="L56" s="192">
        <v>0</v>
      </c>
      <c r="M56" s="192">
        <v>0</v>
      </c>
      <c r="N56" s="192">
        <v>0</v>
      </c>
      <c r="O56" s="192">
        <v>0</v>
      </c>
      <c r="P56" s="192">
        <v>0</v>
      </c>
      <c r="Q56" s="192">
        <v>0</v>
      </c>
      <c r="R56" s="192">
        <v>0</v>
      </c>
      <c r="S56" s="192">
        <v>0</v>
      </c>
      <c r="T56" s="192">
        <v>0</v>
      </c>
      <c r="U56" s="192">
        <v>0</v>
      </c>
      <c r="V56" s="192">
        <v>0</v>
      </c>
      <c r="W56" s="192">
        <v>0</v>
      </c>
      <c r="X56" s="192">
        <v>0</v>
      </c>
      <c r="Y56" s="192">
        <v>0</v>
      </c>
      <c r="Z56" s="192">
        <v>0</v>
      </c>
      <c r="AA56" s="192">
        <v>0</v>
      </c>
      <c r="AB56" s="192">
        <v>0</v>
      </c>
      <c r="AC56" s="192">
        <v>0</v>
      </c>
      <c r="AD56" s="192">
        <v>0</v>
      </c>
      <c r="AE56" s="192">
        <v>0</v>
      </c>
      <c r="AF56" s="192">
        <v>0</v>
      </c>
      <c r="AG56" s="229"/>
      <c r="AH56" s="230">
        <v>0</v>
      </c>
      <c r="AI56" s="194">
        <v>0</v>
      </c>
      <c r="AJ56" s="195">
        <v>0</v>
      </c>
      <c r="AK56" s="231">
        <v>0</v>
      </c>
      <c r="AL56" s="186"/>
      <c r="AM56" s="186"/>
      <c r="AN56" s="186"/>
    </row>
    <row r="57" spans="1:40" ht="21.75" customHeight="1">
      <c r="A57" s="60" t="s">
        <v>52</v>
      </c>
      <c r="B57" s="192">
        <v>0</v>
      </c>
      <c r="C57" s="192">
        <v>0</v>
      </c>
      <c r="D57" s="192">
        <v>0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  <c r="J57" s="192">
        <v>0</v>
      </c>
      <c r="K57" s="192">
        <v>0</v>
      </c>
      <c r="L57" s="192">
        <v>0</v>
      </c>
      <c r="M57" s="192">
        <v>0</v>
      </c>
      <c r="N57" s="192">
        <v>0</v>
      </c>
      <c r="O57" s="192">
        <v>0</v>
      </c>
      <c r="P57" s="192">
        <v>9.9999999999999995E-7</v>
      </c>
      <c r="Q57" s="192">
        <v>0</v>
      </c>
      <c r="R57" s="192">
        <v>0</v>
      </c>
      <c r="S57" s="192">
        <v>0</v>
      </c>
      <c r="T57" s="192">
        <v>0</v>
      </c>
      <c r="U57" s="192">
        <v>0</v>
      </c>
      <c r="V57" s="192">
        <v>0</v>
      </c>
      <c r="W57" s="192">
        <v>0</v>
      </c>
      <c r="X57" s="192">
        <v>0</v>
      </c>
      <c r="Y57" s="192">
        <v>0</v>
      </c>
      <c r="Z57" s="192">
        <v>0</v>
      </c>
      <c r="AA57" s="192">
        <v>0</v>
      </c>
      <c r="AB57" s="192">
        <v>0</v>
      </c>
      <c r="AC57" s="192">
        <v>0</v>
      </c>
      <c r="AD57" s="192">
        <v>0</v>
      </c>
      <c r="AE57" s="192">
        <v>0</v>
      </c>
      <c r="AF57" s="199"/>
      <c r="AG57" s="229"/>
      <c r="AH57" s="230">
        <v>9.9999999999999995E-7</v>
      </c>
      <c r="AI57" s="194">
        <v>3.3333333333333334E-8</v>
      </c>
      <c r="AJ57" s="195">
        <v>9.9999999999999995E-7</v>
      </c>
      <c r="AK57" s="231">
        <v>0</v>
      </c>
      <c r="AL57" s="233"/>
      <c r="AM57" s="186"/>
      <c r="AN57" s="186"/>
    </row>
    <row r="58" spans="1:40" ht="21.75" customHeight="1">
      <c r="A58" s="60" t="s">
        <v>53</v>
      </c>
      <c r="B58" s="192">
        <v>0</v>
      </c>
      <c r="C58" s="192">
        <v>0</v>
      </c>
      <c r="D58" s="192">
        <v>0</v>
      </c>
      <c r="E58" s="192">
        <v>0</v>
      </c>
      <c r="F58" s="192">
        <v>0</v>
      </c>
      <c r="G58" s="192">
        <v>0</v>
      </c>
      <c r="H58" s="192">
        <v>0</v>
      </c>
      <c r="I58" s="192">
        <v>0</v>
      </c>
      <c r="J58" s="192">
        <v>0</v>
      </c>
      <c r="K58" s="192">
        <v>0</v>
      </c>
      <c r="L58" s="192">
        <v>0</v>
      </c>
      <c r="M58" s="192">
        <v>0</v>
      </c>
      <c r="N58" s="192">
        <v>0</v>
      </c>
      <c r="O58" s="192">
        <v>0</v>
      </c>
      <c r="P58" s="192">
        <v>0</v>
      </c>
      <c r="Q58" s="192">
        <v>0</v>
      </c>
      <c r="R58" s="192">
        <v>0</v>
      </c>
      <c r="S58" s="192">
        <v>0</v>
      </c>
      <c r="T58" s="192">
        <v>0</v>
      </c>
      <c r="U58" s="192">
        <v>0</v>
      </c>
      <c r="V58" s="192">
        <v>0</v>
      </c>
      <c r="W58" s="192">
        <v>0</v>
      </c>
      <c r="X58" s="192">
        <v>0</v>
      </c>
      <c r="Y58" s="192">
        <v>0</v>
      </c>
      <c r="Z58" s="192">
        <v>0</v>
      </c>
      <c r="AA58" s="192">
        <v>0</v>
      </c>
      <c r="AB58" s="192">
        <v>0</v>
      </c>
      <c r="AC58" s="192">
        <v>0</v>
      </c>
      <c r="AD58" s="192">
        <v>0</v>
      </c>
      <c r="AE58" s="192">
        <v>0</v>
      </c>
      <c r="AF58" s="192">
        <v>0</v>
      </c>
      <c r="AG58" s="229"/>
      <c r="AH58" s="230">
        <v>0</v>
      </c>
      <c r="AI58" s="194">
        <v>0</v>
      </c>
      <c r="AJ58" s="195">
        <v>0</v>
      </c>
      <c r="AK58" s="231">
        <v>0</v>
      </c>
      <c r="AL58" s="234"/>
      <c r="AM58" s="186"/>
      <c r="AN58" s="186"/>
    </row>
    <row r="59" spans="1:40" ht="21.75" customHeight="1">
      <c r="A59" s="60" t="s">
        <v>54</v>
      </c>
      <c r="B59" s="192">
        <v>0</v>
      </c>
      <c r="C59" s="192">
        <v>0</v>
      </c>
      <c r="D59" s="192">
        <v>0</v>
      </c>
      <c r="E59" s="192">
        <v>0</v>
      </c>
      <c r="F59" s="192">
        <v>0</v>
      </c>
      <c r="G59" s="192">
        <v>0</v>
      </c>
      <c r="H59" s="192">
        <v>0</v>
      </c>
      <c r="I59" s="192">
        <v>0</v>
      </c>
      <c r="J59" s="192">
        <v>0</v>
      </c>
      <c r="K59" s="192">
        <v>0</v>
      </c>
      <c r="L59" s="192">
        <v>0</v>
      </c>
      <c r="M59" s="192">
        <v>0</v>
      </c>
      <c r="N59" s="192">
        <v>0</v>
      </c>
      <c r="O59" s="192">
        <v>0</v>
      </c>
      <c r="P59" s="192">
        <v>0</v>
      </c>
      <c r="Q59" s="192">
        <v>0</v>
      </c>
      <c r="R59" s="192">
        <v>0</v>
      </c>
      <c r="S59" s="192">
        <v>0</v>
      </c>
      <c r="T59" s="192">
        <v>0</v>
      </c>
      <c r="U59" s="192">
        <v>0</v>
      </c>
      <c r="V59" s="192">
        <v>0</v>
      </c>
      <c r="W59" s="192">
        <v>0</v>
      </c>
      <c r="X59" s="192">
        <v>0</v>
      </c>
      <c r="Y59" s="192">
        <v>0</v>
      </c>
      <c r="Z59" s="192">
        <v>0</v>
      </c>
      <c r="AA59" s="192">
        <v>0</v>
      </c>
      <c r="AB59" s="192">
        <v>0</v>
      </c>
      <c r="AC59" s="192">
        <v>0</v>
      </c>
      <c r="AD59" s="192">
        <v>0</v>
      </c>
      <c r="AE59" s="192">
        <v>0</v>
      </c>
      <c r="AF59" s="192">
        <v>0</v>
      </c>
      <c r="AG59" s="229"/>
      <c r="AH59" s="230">
        <v>0</v>
      </c>
      <c r="AI59" s="194">
        <v>0</v>
      </c>
      <c r="AJ59" s="195">
        <v>0</v>
      </c>
      <c r="AK59" s="231">
        <v>0</v>
      </c>
      <c r="AL59" s="234"/>
      <c r="AM59" s="200"/>
      <c r="AN59" s="200"/>
    </row>
    <row r="60" spans="1:40" ht="21.75" customHeight="1">
      <c r="A60" s="60" t="s">
        <v>55</v>
      </c>
      <c r="B60" s="192">
        <v>0</v>
      </c>
      <c r="C60" s="192">
        <v>0</v>
      </c>
      <c r="D60" s="192">
        <v>0</v>
      </c>
      <c r="E60" s="192">
        <v>0</v>
      </c>
      <c r="F60" s="192">
        <v>0</v>
      </c>
      <c r="G60" s="192">
        <v>0</v>
      </c>
      <c r="H60" s="192">
        <v>0</v>
      </c>
      <c r="I60" s="192">
        <v>0</v>
      </c>
      <c r="J60" s="192">
        <v>0</v>
      </c>
      <c r="K60" s="192">
        <v>0</v>
      </c>
      <c r="L60" s="192">
        <v>0</v>
      </c>
      <c r="M60" s="192">
        <v>0</v>
      </c>
      <c r="N60" s="192">
        <v>0</v>
      </c>
      <c r="O60" s="192">
        <v>0</v>
      </c>
      <c r="P60" s="192">
        <v>0</v>
      </c>
      <c r="Q60" s="192">
        <v>0</v>
      </c>
      <c r="R60" s="192">
        <v>0</v>
      </c>
      <c r="S60" s="192">
        <v>0</v>
      </c>
      <c r="T60" s="192">
        <v>0</v>
      </c>
      <c r="U60" s="192">
        <v>0</v>
      </c>
      <c r="V60" s="192">
        <v>0</v>
      </c>
      <c r="W60" s="192">
        <v>0</v>
      </c>
      <c r="X60" s="192">
        <v>0</v>
      </c>
      <c r="Y60" s="192">
        <v>0</v>
      </c>
      <c r="Z60" s="192">
        <v>0</v>
      </c>
      <c r="AA60" s="192">
        <v>0</v>
      </c>
      <c r="AB60" s="192">
        <v>0</v>
      </c>
      <c r="AC60" s="192">
        <v>0</v>
      </c>
      <c r="AD60" s="192">
        <v>0</v>
      </c>
      <c r="AE60" s="192">
        <v>0</v>
      </c>
      <c r="AF60" s="199"/>
      <c r="AG60" s="229"/>
      <c r="AH60" s="230">
        <v>0</v>
      </c>
      <c r="AI60" s="194">
        <v>0</v>
      </c>
      <c r="AJ60" s="195">
        <v>0</v>
      </c>
      <c r="AK60" s="231">
        <v>0</v>
      </c>
      <c r="AL60" s="235"/>
      <c r="AM60" s="186"/>
      <c r="AN60" s="186"/>
    </row>
    <row r="61" spans="1:40" ht="21.75" customHeight="1">
      <c r="A61" s="60" t="s">
        <v>56</v>
      </c>
      <c r="B61" s="192">
        <v>0</v>
      </c>
      <c r="C61" s="192">
        <v>0</v>
      </c>
      <c r="D61" s="192">
        <v>0</v>
      </c>
      <c r="E61" s="192">
        <v>0</v>
      </c>
      <c r="F61" s="192">
        <v>0</v>
      </c>
      <c r="G61" s="192">
        <v>0</v>
      </c>
      <c r="H61" s="192">
        <v>0</v>
      </c>
      <c r="I61" s="192">
        <v>0</v>
      </c>
      <c r="J61" s="192">
        <v>0</v>
      </c>
      <c r="K61" s="192">
        <v>0</v>
      </c>
      <c r="L61" s="192">
        <v>0</v>
      </c>
      <c r="M61" s="192">
        <v>0</v>
      </c>
      <c r="N61" s="192">
        <v>0</v>
      </c>
      <c r="O61" s="192">
        <v>0</v>
      </c>
      <c r="P61" s="192">
        <v>0</v>
      </c>
      <c r="Q61" s="192">
        <v>0</v>
      </c>
      <c r="R61" s="192">
        <v>0</v>
      </c>
      <c r="S61" s="192">
        <v>0</v>
      </c>
      <c r="T61" s="192">
        <v>0</v>
      </c>
      <c r="U61" s="192">
        <v>0</v>
      </c>
      <c r="V61" s="192">
        <v>0</v>
      </c>
      <c r="W61" s="192">
        <v>0</v>
      </c>
      <c r="X61" s="192">
        <v>0</v>
      </c>
      <c r="Y61" s="192">
        <v>0</v>
      </c>
      <c r="Z61" s="192">
        <v>0</v>
      </c>
      <c r="AA61" s="192">
        <v>0</v>
      </c>
      <c r="AB61" s="192">
        <v>0</v>
      </c>
      <c r="AC61" s="192">
        <v>0</v>
      </c>
      <c r="AD61" s="192">
        <v>0</v>
      </c>
      <c r="AE61" s="192">
        <v>0</v>
      </c>
      <c r="AF61" s="192">
        <v>0</v>
      </c>
      <c r="AG61" s="229"/>
      <c r="AH61" s="230">
        <v>0</v>
      </c>
      <c r="AI61" s="194">
        <v>0</v>
      </c>
      <c r="AJ61" s="195">
        <v>0</v>
      </c>
      <c r="AK61" s="231">
        <v>0</v>
      </c>
      <c r="AL61" s="236"/>
      <c r="AM61" s="205"/>
      <c r="AN61" s="205"/>
    </row>
    <row r="62" spans="1:40" ht="21.75" customHeight="1">
      <c r="A62" s="206" t="s">
        <v>57</v>
      </c>
      <c r="B62" s="192">
        <v>0</v>
      </c>
      <c r="C62" s="192">
        <v>0</v>
      </c>
      <c r="D62" s="192">
        <v>0</v>
      </c>
      <c r="E62" s="192">
        <v>0</v>
      </c>
      <c r="F62" s="192">
        <v>0</v>
      </c>
      <c r="G62" s="192">
        <v>0</v>
      </c>
      <c r="H62" s="192">
        <v>0</v>
      </c>
      <c r="I62" s="192">
        <v>0</v>
      </c>
      <c r="J62" s="192">
        <v>0</v>
      </c>
      <c r="K62" s="192">
        <v>0</v>
      </c>
      <c r="L62" s="192">
        <v>0</v>
      </c>
      <c r="M62" s="192">
        <v>0</v>
      </c>
      <c r="N62" s="192">
        <v>0</v>
      </c>
      <c r="O62" s="192">
        <v>0</v>
      </c>
      <c r="P62" s="192">
        <v>0</v>
      </c>
      <c r="Q62" s="192">
        <v>0</v>
      </c>
      <c r="R62" s="192">
        <v>0</v>
      </c>
      <c r="S62" s="192">
        <v>0</v>
      </c>
      <c r="T62" s="192">
        <v>0</v>
      </c>
      <c r="U62" s="192">
        <v>0</v>
      </c>
      <c r="V62" s="192">
        <v>0</v>
      </c>
      <c r="W62" s="192">
        <v>0</v>
      </c>
      <c r="X62" s="192">
        <v>0</v>
      </c>
      <c r="Y62" s="192">
        <v>0</v>
      </c>
      <c r="Z62" s="192">
        <v>0</v>
      </c>
      <c r="AA62" s="192">
        <v>0</v>
      </c>
      <c r="AB62" s="192">
        <v>0</v>
      </c>
      <c r="AC62" s="192">
        <v>0</v>
      </c>
      <c r="AD62" s="192">
        <v>0</v>
      </c>
      <c r="AE62" s="192">
        <v>0</v>
      </c>
      <c r="AF62" s="199"/>
      <c r="AG62" s="229"/>
      <c r="AH62" s="230">
        <v>0</v>
      </c>
      <c r="AI62" s="194">
        <v>0</v>
      </c>
      <c r="AJ62" s="195">
        <v>0</v>
      </c>
      <c r="AK62" s="231">
        <v>0</v>
      </c>
      <c r="AL62" s="237"/>
      <c r="AM62" s="238"/>
      <c r="AN62" s="238"/>
    </row>
    <row r="63" spans="1:40" ht="21.75" customHeight="1">
      <c r="A63" s="206" t="s">
        <v>58</v>
      </c>
      <c r="B63" s="192">
        <v>0</v>
      </c>
      <c r="C63" s="192">
        <v>0</v>
      </c>
      <c r="D63" s="192">
        <v>0</v>
      </c>
      <c r="E63" s="192">
        <v>0</v>
      </c>
      <c r="F63" s="192">
        <v>0</v>
      </c>
      <c r="G63" s="192">
        <v>0</v>
      </c>
      <c r="H63" s="192">
        <v>0</v>
      </c>
      <c r="I63" s="192">
        <v>0</v>
      </c>
      <c r="J63" s="192">
        <v>0</v>
      </c>
      <c r="K63" s="192">
        <v>0</v>
      </c>
      <c r="L63" s="192">
        <v>0</v>
      </c>
      <c r="M63" s="192">
        <v>0</v>
      </c>
      <c r="N63" s="192">
        <v>0</v>
      </c>
      <c r="O63" s="192">
        <v>0</v>
      </c>
      <c r="P63" s="192">
        <v>0</v>
      </c>
      <c r="Q63" s="192">
        <v>0</v>
      </c>
      <c r="R63" s="192">
        <v>0</v>
      </c>
      <c r="S63" s="192">
        <v>0</v>
      </c>
      <c r="T63" s="192">
        <v>0</v>
      </c>
      <c r="U63" s="192">
        <v>0</v>
      </c>
      <c r="V63" s="192">
        <v>0</v>
      </c>
      <c r="W63" s="192">
        <v>0</v>
      </c>
      <c r="X63" s="192">
        <v>0</v>
      </c>
      <c r="Y63" s="192">
        <v>0</v>
      </c>
      <c r="Z63" s="192">
        <v>0</v>
      </c>
      <c r="AA63" s="192">
        <v>0</v>
      </c>
      <c r="AB63" s="192">
        <v>0</v>
      </c>
      <c r="AC63" s="192">
        <v>0</v>
      </c>
      <c r="AD63" s="192">
        <v>0</v>
      </c>
      <c r="AE63" s="192">
        <v>0</v>
      </c>
      <c r="AF63" s="192">
        <v>0</v>
      </c>
      <c r="AG63" s="229"/>
      <c r="AH63" s="230">
        <v>0</v>
      </c>
      <c r="AI63" s="194">
        <v>0</v>
      </c>
      <c r="AJ63" s="195">
        <v>0</v>
      </c>
      <c r="AK63" s="231">
        <v>0</v>
      </c>
      <c r="AL63" s="186"/>
      <c r="AM63" s="186"/>
      <c r="AN63" s="186"/>
    </row>
    <row r="64" spans="1:40">
      <c r="A64" s="20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3"/>
      <c r="AH64" s="230">
        <v>3.0882E-2</v>
      </c>
      <c r="AI64" s="208" t="s">
        <v>60</v>
      </c>
      <c r="AJ64" s="17"/>
      <c r="AK64" s="239"/>
      <c r="AL64" s="238"/>
      <c r="AM64" s="186"/>
      <c r="AN64" s="186"/>
    </row>
    <row r="65" spans="1:40">
      <c r="A65" s="20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3"/>
      <c r="AH65" s="17"/>
      <c r="AI65" s="17"/>
      <c r="AJ65" s="17"/>
      <c r="AK65" s="187"/>
      <c r="AL65" s="186"/>
      <c r="AM65" s="186"/>
      <c r="AN65" s="186"/>
    </row>
    <row r="66" spans="1:40" ht="15">
      <c r="A66" s="182" t="s">
        <v>85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3"/>
      <c r="AH66" s="208"/>
      <c r="AI66" s="17"/>
      <c r="AJ66" s="22" t="s">
        <v>86</v>
      </c>
      <c r="AK66" s="187"/>
      <c r="AL66" s="186"/>
      <c r="AM66" s="186"/>
      <c r="AN66" s="186"/>
    </row>
    <row r="67" spans="1:40">
      <c r="A67" s="188" t="s">
        <v>75</v>
      </c>
      <c r="B67" s="189">
        <v>1</v>
      </c>
      <c r="C67" s="189">
        <v>2</v>
      </c>
      <c r="D67" s="189">
        <v>3</v>
      </c>
      <c r="E67" s="189">
        <v>4</v>
      </c>
      <c r="F67" s="189">
        <v>5</v>
      </c>
      <c r="G67" s="189">
        <v>6</v>
      </c>
      <c r="H67" s="189">
        <v>7</v>
      </c>
      <c r="I67" s="189">
        <v>8</v>
      </c>
      <c r="J67" s="189">
        <v>9</v>
      </c>
      <c r="K67" s="189">
        <v>10</v>
      </c>
      <c r="L67" s="189">
        <v>11</v>
      </c>
      <c r="M67" s="189">
        <v>12</v>
      </c>
      <c r="N67" s="189">
        <v>13</v>
      </c>
      <c r="O67" s="189">
        <v>14</v>
      </c>
      <c r="P67" s="189">
        <v>15</v>
      </c>
      <c r="Q67" s="189">
        <v>16</v>
      </c>
      <c r="R67" s="189">
        <v>17</v>
      </c>
      <c r="S67" s="189">
        <v>18</v>
      </c>
      <c r="T67" s="189">
        <v>19</v>
      </c>
      <c r="U67" s="189">
        <v>20</v>
      </c>
      <c r="V67" s="189">
        <v>21</v>
      </c>
      <c r="W67" s="189">
        <v>22</v>
      </c>
      <c r="X67" s="189">
        <v>23</v>
      </c>
      <c r="Y67" s="189">
        <v>24</v>
      </c>
      <c r="Z67" s="189">
        <v>25</v>
      </c>
      <c r="AA67" s="189">
        <v>26</v>
      </c>
      <c r="AB67" s="189">
        <v>27</v>
      </c>
      <c r="AC67" s="189">
        <v>28</v>
      </c>
      <c r="AD67" s="189">
        <v>29</v>
      </c>
      <c r="AE67" s="189">
        <v>30</v>
      </c>
      <c r="AF67" s="189">
        <v>31</v>
      </c>
      <c r="AG67" s="190"/>
      <c r="AH67" s="189" t="s">
        <v>59</v>
      </c>
      <c r="AI67" s="189" t="s">
        <v>76</v>
      </c>
      <c r="AJ67" s="189" t="s">
        <v>77</v>
      </c>
      <c r="AK67" s="191" t="s">
        <v>78</v>
      </c>
      <c r="AL67" s="186"/>
      <c r="AM67" s="186"/>
      <c r="AN67" s="186"/>
    </row>
    <row r="68" spans="1:40" ht="21.75" customHeight="1">
      <c r="A68" s="40">
        <v>43466</v>
      </c>
      <c r="B68" s="192">
        <v>7.3999999999999996E-2</v>
      </c>
      <c r="C68" s="192">
        <v>0.22900000000000001</v>
      </c>
      <c r="D68" s="192">
        <v>0.316</v>
      </c>
      <c r="E68" s="192">
        <v>0.105</v>
      </c>
      <c r="F68" s="192">
        <v>0.215</v>
      </c>
      <c r="G68" s="192">
        <v>0.54500000000000004</v>
      </c>
      <c r="H68" s="192">
        <v>0.20499999999999999</v>
      </c>
      <c r="I68" s="192">
        <v>7.4999999999999997E-2</v>
      </c>
      <c r="J68" s="192">
        <v>0.182</v>
      </c>
      <c r="K68" s="192">
        <v>0.314</v>
      </c>
      <c r="L68" s="192">
        <v>0.153</v>
      </c>
      <c r="M68" s="192">
        <v>0.35799999999999998</v>
      </c>
      <c r="N68" s="192">
        <v>0.73899999999999999</v>
      </c>
      <c r="O68" s="192">
        <v>0.21199999999999999</v>
      </c>
      <c r="P68" s="192">
        <v>0.106</v>
      </c>
      <c r="Q68" s="192">
        <v>0.224</v>
      </c>
      <c r="R68" s="192">
        <v>0.29499999999999998</v>
      </c>
      <c r="S68" s="192">
        <v>0.186</v>
      </c>
      <c r="T68" s="192">
        <v>0.46400000000000002</v>
      </c>
      <c r="U68" s="192">
        <v>0.46400000000000002</v>
      </c>
      <c r="V68" s="192">
        <v>0.17499999999999999</v>
      </c>
      <c r="W68" s="192">
        <v>0.109</v>
      </c>
      <c r="X68" s="192">
        <v>0.19500000000000001</v>
      </c>
      <c r="Y68" s="192">
        <v>0.26900000000000002</v>
      </c>
      <c r="Z68" s="192">
        <v>0.127</v>
      </c>
      <c r="AA68" s="192">
        <v>0.307</v>
      </c>
      <c r="AB68" s="192">
        <v>0.498</v>
      </c>
      <c r="AC68" s="192">
        <v>0.316</v>
      </c>
      <c r="AD68" s="192">
        <v>9.9000000000000005E-2</v>
      </c>
      <c r="AE68" s="192">
        <v>0.20300000000000001</v>
      </c>
      <c r="AF68" s="192">
        <v>0.2</v>
      </c>
      <c r="AG68" s="229"/>
      <c r="AH68" s="230">
        <v>7.9590000000000014</v>
      </c>
      <c r="AI68" s="194">
        <v>0.25674193548387103</v>
      </c>
      <c r="AJ68" s="195">
        <v>0.73899999999999999</v>
      </c>
      <c r="AK68" s="231">
        <v>0</v>
      </c>
      <c r="AL68" s="197"/>
      <c r="AM68" s="197"/>
      <c r="AN68" s="197"/>
    </row>
    <row r="69" spans="1:40" ht="21.75" customHeight="1">
      <c r="A69" s="60" t="s">
        <v>48</v>
      </c>
      <c r="B69" s="192">
        <v>0.14199999999999999</v>
      </c>
      <c r="C69" s="192">
        <v>0.311</v>
      </c>
      <c r="D69" s="192">
        <v>0.54900000000000004</v>
      </c>
      <c r="E69" s="192">
        <v>0.17799999999999999</v>
      </c>
      <c r="F69" s="192">
        <v>0.182</v>
      </c>
      <c r="G69" s="192">
        <v>0.22800000000000001</v>
      </c>
      <c r="H69" s="192">
        <v>0.34300000000000003</v>
      </c>
      <c r="I69" s="192">
        <v>0.184</v>
      </c>
      <c r="J69" s="192">
        <v>0.34899999999999998</v>
      </c>
      <c r="K69" s="192">
        <v>0.51600000000000001</v>
      </c>
      <c r="L69" s="192">
        <v>0.107</v>
      </c>
      <c r="M69" s="192">
        <v>9.7000000000000003E-2</v>
      </c>
      <c r="N69" s="192">
        <v>0.17199999999999999</v>
      </c>
      <c r="O69" s="192">
        <v>0.19</v>
      </c>
      <c r="P69" s="192">
        <v>0.13900000000000001</v>
      </c>
      <c r="Q69" s="192">
        <v>0.33500000000000002</v>
      </c>
      <c r="R69" s="192">
        <v>0.61499999999999999</v>
      </c>
      <c r="S69" s="192">
        <v>0.32200000000000001</v>
      </c>
      <c r="T69" s="192">
        <v>0.13</v>
      </c>
      <c r="U69" s="192">
        <v>0.252</v>
      </c>
      <c r="V69" s="192">
        <v>0.30299999999999999</v>
      </c>
      <c r="W69" s="192">
        <v>0.193</v>
      </c>
      <c r="X69" s="192">
        <v>0.39</v>
      </c>
      <c r="Y69" s="192">
        <v>0.67400000000000004</v>
      </c>
      <c r="Z69" s="192">
        <v>0.34</v>
      </c>
      <c r="AA69" s="192">
        <v>0.13600000000000001</v>
      </c>
      <c r="AB69" s="192">
        <v>0.23899999999999999</v>
      </c>
      <c r="AC69" s="192">
        <v>0.22500000000000001</v>
      </c>
      <c r="AD69" s="198"/>
      <c r="AE69" s="199"/>
      <c r="AF69" s="199"/>
      <c r="AG69" s="229"/>
      <c r="AH69" s="230">
        <v>7.8409999999999993</v>
      </c>
      <c r="AI69" s="194">
        <v>0.28003571428571428</v>
      </c>
      <c r="AJ69" s="195">
        <v>0.67400000000000004</v>
      </c>
      <c r="AK69" s="231">
        <v>0</v>
      </c>
      <c r="AL69" s="200"/>
      <c r="AM69" s="200"/>
      <c r="AN69" s="200"/>
    </row>
    <row r="70" spans="1:40" ht="21.75" customHeight="1">
      <c r="A70" s="60" t="s">
        <v>49</v>
      </c>
      <c r="B70" s="192">
        <v>0.183</v>
      </c>
      <c r="C70" s="192">
        <v>0.38200000000000001</v>
      </c>
      <c r="D70" s="192">
        <v>0.66400000000000003</v>
      </c>
      <c r="E70" s="192">
        <v>0.308</v>
      </c>
      <c r="F70" s="192">
        <v>0.151</v>
      </c>
      <c r="G70" s="192">
        <v>0.219</v>
      </c>
      <c r="H70" s="192">
        <v>0.27900000000000003</v>
      </c>
      <c r="I70" s="192">
        <v>0.21199999999999999</v>
      </c>
      <c r="J70" s="192">
        <v>0.435</v>
      </c>
      <c r="K70" s="192">
        <v>0.66400000000000003</v>
      </c>
      <c r="L70" s="192">
        <v>0.46700000000000003</v>
      </c>
      <c r="M70" s="192">
        <v>0.2</v>
      </c>
      <c r="N70" s="192">
        <v>0.36099999999999999</v>
      </c>
      <c r="O70" s="192">
        <v>0.64700000000000002</v>
      </c>
      <c r="P70" s="192">
        <v>0.30099999999999999</v>
      </c>
      <c r="Q70" s="192">
        <v>0.434</v>
      </c>
      <c r="R70" s="192">
        <v>0.52800000000000002</v>
      </c>
      <c r="S70" s="192">
        <v>0.26900000000000002</v>
      </c>
      <c r="T70" s="192">
        <v>0.121</v>
      </c>
      <c r="U70" s="192">
        <v>0.30599999999999999</v>
      </c>
      <c r="V70" s="192">
        <v>0.56499999999999995</v>
      </c>
      <c r="W70" s="192">
        <v>0.24</v>
      </c>
      <c r="X70" s="192">
        <v>0.35699999999999998</v>
      </c>
      <c r="Y70" s="192">
        <v>0.375</v>
      </c>
      <c r="Z70" s="192">
        <v>0.50149999999999995</v>
      </c>
      <c r="AA70" s="192">
        <v>0.50149999999999995</v>
      </c>
      <c r="AB70" s="192">
        <v>0.39800000000000002</v>
      </c>
      <c r="AC70" s="192">
        <v>0.48799999999999999</v>
      </c>
      <c r="AD70" s="192">
        <v>0.29899999999999999</v>
      </c>
      <c r="AE70" s="192">
        <v>0.38600000000000001</v>
      </c>
      <c r="AF70" s="192">
        <v>0.75700000000000001</v>
      </c>
      <c r="AG70" s="229"/>
      <c r="AH70" s="230">
        <v>11.998999999999999</v>
      </c>
      <c r="AI70" s="194">
        <v>0.3870645161290322</v>
      </c>
      <c r="AJ70" s="195">
        <v>0.75700000000000001</v>
      </c>
      <c r="AK70" s="231">
        <v>0</v>
      </c>
      <c r="AL70" s="186"/>
      <c r="AM70" s="186"/>
      <c r="AN70" s="186"/>
    </row>
    <row r="71" spans="1:40" ht="21.75" customHeight="1">
      <c r="A71" s="60" t="s">
        <v>50</v>
      </c>
      <c r="B71" s="192">
        <v>0.38400000000000001</v>
      </c>
      <c r="C71" s="192">
        <v>0.122</v>
      </c>
      <c r="D71" s="192">
        <v>0.33500000000000002</v>
      </c>
      <c r="E71" s="192">
        <v>0.60699999999999998</v>
      </c>
      <c r="F71" s="192">
        <v>0.36</v>
      </c>
      <c r="G71" s="192">
        <v>0.316</v>
      </c>
      <c r="H71" s="192">
        <v>0.48499999999999999</v>
      </c>
      <c r="I71" s="192">
        <v>0.2</v>
      </c>
      <c r="J71" s="192">
        <v>0.11600000000000001</v>
      </c>
      <c r="K71" s="192">
        <v>0.30099999999999999</v>
      </c>
      <c r="L71" s="192">
        <v>0.56200000000000006</v>
      </c>
      <c r="M71" s="192">
        <v>0.26600000000000001</v>
      </c>
      <c r="N71" s="192">
        <v>1.141</v>
      </c>
      <c r="O71" s="192">
        <v>0.14649999999999999</v>
      </c>
      <c r="P71" s="192">
        <v>8.6499999999999994E-2</v>
      </c>
      <c r="Q71" s="192">
        <v>0.15</v>
      </c>
      <c r="R71" s="192">
        <v>0.41199999999999998</v>
      </c>
      <c r="S71" s="192">
        <v>0.65100000000000002</v>
      </c>
      <c r="T71" s="192">
        <v>0.32300000000000001</v>
      </c>
      <c r="U71" s="192">
        <v>0.05</v>
      </c>
      <c r="V71" s="192">
        <v>0.76700000000000002</v>
      </c>
      <c r="W71" s="192">
        <v>0.33600000000000002</v>
      </c>
      <c r="X71" s="192">
        <v>0.155</v>
      </c>
      <c r="Y71" s="192">
        <v>0.379</v>
      </c>
      <c r="Z71" s="192">
        <v>0.71799999999999997</v>
      </c>
      <c r="AA71" s="192">
        <v>0.44600000000000001</v>
      </c>
      <c r="AB71" s="192">
        <v>0.32800000000000001</v>
      </c>
      <c r="AC71" s="192">
        <v>0.84299999999999997</v>
      </c>
      <c r="AD71" s="192">
        <v>0.39800000000000002</v>
      </c>
      <c r="AE71" s="192">
        <v>0.22800000000000001</v>
      </c>
      <c r="AF71" s="199"/>
      <c r="AG71" s="229"/>
      <c r="AH71" s="230">
        <v>11.611999999999998</v>
      </c>
      <c r="AI71" s="194">
        <v>0.38706666666666661</v>
      </c>
      <c r="AJ71" s="195">
        <v>1.141</v>
      </c>
      <c r="AK71" s="231">
        <v>0</v>
      </c>
      <c r="AL71" s="232"/>
      <c r="AM71" s="186"/>
      <c r="AN71" s="186"/>
    </row>
    <row r="72" spans="1:40" ht="21.75" customHeight="1">
      <c r="A72" s="60" t="s">
        <v>51</v>
      </c>
      <c r="B72" s="192">
        <v>0.47099999999999997</v>
      </c>
      <c r="C72" s="192">
        <v>0.66200000000000003</v>
      </c>
      <c r="D72" s="192">
        <v>0.27500000000000002</v>
      </c>
      <c r="E72" s="192">
        <v>0.503</v>
      </c>
      <c r="F72" s="192">
        <v>0.46200000000000002</v>
      </c>
      <c r="G72" s="192">
        <v>0.218</v>
      </c>
      <c r="H72" s="192">
        <v>0.20200000000000001</v>
      </c>
      <c r="I72" s="192">
        <v>0.46400000000000002</v>
      </c>
      <c r="J72" s="192">
        <v>0.79800000000000004</v>
      </c>
      <c r="K72" s="192">
        <v>0.42699999999999999</v>
      </c>
      <c r="L72" s="192">
        <v>0.21</v>
      </c>
      <c r="M72" s="192">
        <v>1.06</v>
      </c>
      <c r="N72" s="192">
        <v>0.42099999999999999</v>
      </c>
      <c r="O72" s="192">
        <v>0.113</v>
      </c>
      <c r="P72" s="192">
        <v>0.23499999999999999</v>
      </c>
      <c r="Q72" s="192">
        <v>0.53500000000000003</v>
      </c>
      <c r="R72" s="192">
        <v>1.0349999999999999</v>
      </c>
      <c r="S72" s="192">
        <v>1.1999999999999999E-3</v>
      </c>
      <c r="T72" s="192">
        <v>0.69879999999999998</v>
      </c>
      <c r="U72" s="192">
        <v>0.44600000000000001</v>
      </c>
      <c r="V72" s="192">
        <v>0.183</v>
      </c>
      <c r="W72" s="192">
        <v>0.52</v>
      </c>
      <c r="X72" s="192">
        <v>0.78400000000000003</v>
      </c>
      <c r="Y72" s="192">
        <v>0.49299999999999999</v>
      </c>
      <c r="Z72" s="192">
        <v>0.66400000000000003</v>
      </c>
      <c r="AA72" s="192">
        <v>0.998</v>
      </c>
      <c r="AB72" s="192">
        <v>0.375</v>
      </c>
      <c r="AC72" s="192">
        <v>0.4</v>
      </c>
      <c r="AD72" s="192">
        <v>0.58699999999999997</v>
      </c>
      <c r="AE72" s="192">
        <v>1.08</v>
      </c>
      <c r="AF72" s="192">
        <v>0.53800000000000003</v>
      </c>
      <c r="AG72" s="229"/>
      <c r="AH72" s="230">
        <v>15.859</v>
      </c>
      <c r="AI72" s="194">
        <v>0.51158064516129031</v>
      </c>
      <c r="AJ72" s="195">
        <v>1.08</v>
      </c>
      <c r="AK72" s="231">
        <v>0</v>
      </c>
      <c r="AL72" s="186"/>
      <c r="AM72" s="186"/>
      <c r="AN72" s="186"/>
    </row>
    <row r="73" spans="1:40" ht="21.75" customHeight="1">
      <c r="A73" s="60" t="s">
        <v>52</v>
      </c>
      <c r="B73" s="192">
        <v>0.76900000000000002</v>
      </c>
      <c r="C73" s="192">
        <v>0.65200000000000002</v>
      </c>
      <c r="D73" s="192">
        <v>0.81499999999999995</v>
      </c>
      <c r="E73" s="192">
        <v>0.26300000000000001</v>
      </c>
      <c r="F73" s="192">
        <v>0.496</v>
      </c>
      <c r="G73" s="192">
        <v>0.97199999999999998</v>
      </c>
      <c r="H73" s="192">
        <v>0.373</v>
      </c>
      <c r="I73" s="192">
        <v>0.44400000000000001</v>
      </c>
      <c r="J73" s="192">
        <v>0.503</v>
      </c>
      <c r="K73" s="192">
        <v>0.247</v>
      </c>
      <c r="L73" s="192">
        <v>0.19</v>
      </c>
      <c r="M73" s="192">
        <v>4.1000000000000002E-2</v>
      </c>
      <c r="N73" s="192">
        <v>0.55800000000000005</v>
      </c>
      <c r="O73" s="192">
        <v>0.252</v>
      </c>
      <c r="P73" s="192">
        <v>0.36799999999999999</v>
      </c>
      <c r="Q73" s="192">
        <v>0.56100000000000005</v>
      </c>
      <c r="R73" s="192">
        <v>0.32400000000000001</v>
      </c>
      <c r="S73" s="192">
        <v>0.53500000000000003</v>
      </c>
      <c r="T73" s="192">
        <v>0.371</v>
      </c>
      <c r="U73" s="192">
        <v>0</v>
      </c>
      <c r="V73" s="192">
        <v>0.30499999999999999</v>
      </c>
      <c r="W73" s="192">
        <v>0</v>
      </c>
      <c r="X73" s="192">
        <v>1.4750000000000001</v>
      </c>
      <c r="Y73" s="192">
        <v>0.51500000000000001</v>
      </c>
      <c r="Z73" s="192">
        <v>0.28699999999999998</v>
      </c>
      <c r="AA73" s="192">
        <v>0.64100000000000001</v>
      </c>
      <c r="AB73" s="192">
        <v>0.79</v>
      </c>
      <c r="AC73" s="192">
        <v>0.626</v>
      </c>
      <c r="AD73" s="192">
        <v>0.63700000000000001</v>
      </c>
      <c r="AE73" s="192">
        <v>0.63149999999999995</v>
      </c>
      <c r="AF73" s="199"/>
      <c r="AG73" s="229"/>
      <c r="AH73" s="230">
        <v>14.641500000000001</v>
      </c>
      <c r="AI73" s="194">
        <v>0.48805000000000004</v>
      </c>
      <c r="AJ73" s="195">
        <v>1.4750000000000001</v>
      </c>
      <c r="AK73" s="231">
        <v>0</v>
      </c>
      <c r="AL73" s="204"/>
      <c r="AM73" s="186"/>
      <c r="AN73" s="186"/>
    </row>
    <row r="74" spans="1:40" ht="21.75" customHeight="1">
      <c r="A74" s="60" t="s">
        <v>53</v>
      </c>
      <c r="B74" s="192">
        <v>0.44950000000000001</v>
      </c>
      <c r="C74" s="192">
        <v>0.26700000000000002</v>
      </c>
      <c r="D74" s="192">
        <v>0.56100000000000005</v>
      </c>
      <c r="E74" s="192">
        <v>1.407</v>
      </c>
      <c r="F74" s="192">
        <v>0</v>
      </c>
      <c r="G74" s="192">
        <v>0.47799999999999998</v>
      </c>
      <c r="H74" s="192">
        <v>0.39700000000000002</v>
      </c>
      <c r="I74" s="192">
        <v>0.26300000000000001</v>
      </c>
      <c r="J74" s="192">
        <v>0.191</v>
      </c>
      <c r="K74" s="192">
        <v>0.33400000000000002</v>
      </c>
      <c r="L74" s="192">
        <v>0.59399999999999997</v>
      </c>
      <c r="M74" s="192">
        <v>0.30199999999999999</v>
      </c>
      <c r="N74" s="192">
        <v>0</v>
      </c>
      <c r="O74" s="192">
        <v>0.94499999999999995</v>
      </c>
      <c r="P74" s="192">
        <v>0.40200000000000002</v>
      </c>
      <c r="Q74" s="192">
        <v>0.182</v>
      </c>
      <c r="R74" s="192">
        <v>0.30299999999999999</v>
      </c>
      <c r="S74" s="192">
        <v>0.52100000000000002</v>
      </c>
      <c r="T74" s="192">
        <v>0.26800000000000002</v>
      </c>
      <c r="U74" s="192">
        <v>0.53800000000000003</v>
      </c>
      <c r="V74" s="192">
        <v>0.65</v>
      </c>
      <c r="W74" s="192">
        <v>0.32500000000000001</v>
      </c>
      <c r="X74" s="192">
        <v>0.21099999999999999</v>
      </c>
      <c r="Y74" s="192">
        <v>0.40500000000000003</v>
      </c>
      <c r="Z74" s="192">
        <v>0.39800000000000002</v>
      </c>
      <c r="AA74" s="192">
        <v>0.153</v>
      </c>
      <c r="AB74" s="192">
        <v>0.504</v>
      </c>
      <c r="AC74" s="192">
        <v>0.23699999999999999</v>
      </c>
      <c r="AD74" s="192">
        <v>0.35299999999999998</v>
      </c>
      <c r="AE74" s="192">
        <v>0.154</v>
      </c>
      <c r="AF74" s="192">
        <v>0.317</v>
      </c>
      <c r="AG74" s="229"/>
      <c r="AH74" s="230">
        <v>12.109499999999999</v>
      </c>
      <c r="AI74" s="194">
        <v>0.3906290322580645</v>
      </c>
      <c r="AJ74" s="195">
        <v>1.407</v>
      </c>
      <c r="AK74" s="231">
        <v>0</v>
      </c>
      <c r="AL74" s="240"/>
      <c r="AM74" s="186"/>
      <c r="AN74" s="186"/>
    </row>
    <row r="75" spans="1:40" ht="21.75" customHeight="1">
      <c r="A75" s="60" t="s">
        <v>54</v>
      </c>
      <c r="B75" s="192">
        <v>0.47299999999999998</v>
      </c>
      <c r="C75" s="192">
        <v>0.27</v>
      </c>
      <c r="D75" s="192">
        <v>0.251</v>
      </c>
      <c r="E75" s="192">
        <v>0.46899999999999997</v>
      </c>
      <c r="F75" s="192">
        <v>0.36799999999999999</v>
      </c>
      <c r="G75" s="192">
        <v>0.11799999999999999</v>
      </c>
      <c r="H75" s="192">
        <v>0.313</v>
      </c>
      <c r="I75" s="192">
        <v>0.54600000000000004</v>
      </c>
      <c r="J75" s="192">
        <v>0.248</v>
      </c>
      <c r="K75" s="192">
        <v>0.51300000000000001</v>
      </c>
      <c r="L75" s="192">
        <v>0.42899999999999999</v>
      </c>
      <c r="M75" s="192">
        <v>0.32400000000000001</v>
      </c>
      <c r="N75" s="192">
        <v>0.16800000000000001</v>
      </c>
      <c r="O75" s="192">
        <v>0.40699999999999997</v>
      </c>
      <c r="P75" s="192">
        <v>0.57899999999999996</v>
      </c>
      <c r="Q75" s="192">
        <v>0.153</v>
      </c>
      <c r="R75" s="192">
        <v>0.41499999999999998</v>
      </c>
      <c r="S75" s="192">
        <v>0.501</v>
      </c>
      <c r="T75" s="192">
        <v>0.38200000000000001</v>
      </c>
      <c r="U75" s="192">
        <v>9.2999999999999999E-2</v>
      </c>
      <c r="V75" s="192">
        <v>0.40500000000000003</v>
      </c>
      <c r="W75" s="192">
        <v>0.61799999999999999</v>
      </c>
      <c r="X75" s="192">
        <v>0.33300000000000002</v>
      </c>
      <c r="Y75" s="192">
        <v>0.38100000000000001</v>
      </c>
      <c r="Z75" s="192">
        <v>0.625</v>
      </c>
      <c r="AA75" s="192">
        <v>0.442</v>
      </c>
      <c r="AB75" s="192">
        <v>0.108</v>
      </c>
      <c r="AC75" s="192">
        <v>0.29499999999999998</v>
      </c>
      <c r="AD75" s="192">
        <v>0.47099999999999997</v>
      </c>
      <c r="AE75" s="192">
        <v>0.23499999999999999</v>
      </c>
      <c r="AF75" s="192">
        <v>0</v>
      </c>
      <c r="AG75" s="229"/>
      <c r="AH75" s="230">
        <v>10.933</v>
      </c>
      <c r="AI75" s="194">
        <v>0.35267741935483871</v>
      </c>
      <c r="AJ75" s="195">
        <v>0.625</v>
      </c>
      <c r="AK75" s="231">
        <v>0</v>
      </c>
      <c r="AL75" s="200"/>
      <c r="AM75" s="200"/>
      <c r="AN75" s="200"/>
    </row>
    <row r="76" spans="1:40" ht="21.75" customHeight="1">
      <c r="A76" s="60" t="s">
        <v>55</v>
      </c>
      <c r="B76" s="192">
        <v>0.77400000000000002</v>
      </c>
      <c r="C76" s="192">
        <v>0</v>
      </c>
      <c r="D76" s="192">
        <v>0</v>
      </c>
      <c r="E76" s="192">
        <v>0.47899999999999998</v>
      </c>
      <c r="F76" s="192">
        <v>0.35699999999999998</v>
      </c>
      <c r="G76" s="192">
        <v>0.23699999999999999</v>
      </c>
      <c r="H76" s="192">
        <v>0.45400000000000001</v>
      </c>
      <c r="I76" s="192">
        <v>0.60899999999999999</v>
      </c>
      <c r="J76" s="192">
        <v>0.51300000000000001</v>
      </c>
      <c r="K76" s="192">
        <v>0.13300000000000001</v>
      </c>
      <c r="L76" s="192">
        <v>0.432</v>
      </c>
      <c r="M76" s="192">
        <v>0.57799999999999996</v>
      </c>
      <c r="N76" s="192">
        <v>0.33800000000000002</v>
      </c>
      <c r="O76" s="192">
        <v>0.40300000000000002</v>
      </c>
      <c r="P76" s="192">
        <v>0.502</v>
      </c>
      <c r="Q76" s="192">
        <v>0.35399999999999998</v>
      </c>
      <c r="R76" s="192">
        <v>0.186</v>
      </c>
      <c r="S76" s="192">
        <v>0.51200000000000001</v>
      </c>
      <c r="T76" s="192">
        <v>0.61499999999999999</v>
      </c>
      <c r="U76" s="192">
        <v>0.502</v>
      </c>
      <c r="V76" s="192">
        <v>0.502</v>
      </c>
      <c r="W76" s="192">
        <v>0.65400000000000003</v>
      </c>
      <c r="X76" s="192">
        <v>0.49</v>
      </c>
      <c r="Y76" s="192">
        <v>0.27200000000000002</v>
      </c>
      <c r="Z76" s="192">
        <v>0.56999999999999995</v>
      </c>
      <c r="AA76" s="192">
        <v>0.81200000000000006</v>
      </c>
      <c r="AB76" s="192">
        <v>0.46800000000000003</v>
      </c>
      <c r="AC76" s="192">
        <v>0.94599999999999995</v>
      </c>
      <c r="AD76" s="192">
        <v>0.47299999999999998</v>
      </c>
      <c r="AE76" s="192">
        <v>0.47299999999999998</v>
      </c>
      <c r="AF76" s="199"/>
      <c r="AG76" s="229"/>
      <c r="AH76" s="230">
        <v>13.638000000000002</v>
      </c>
      <c r="AI76" s="194">
        <v>0.45460000000000006</v>
      </c>
      <c r="AJ76" s="195">
        <v>0.94599999999999995</v>
      </c>
      <c r="AK76" s="231">
        <v>0</v>
      </c>
      <c r="AL76" s="186"/>
      <c r="AM76" s="186"/>
      <c r="AN76" s="186"/>
    </row>
    <row r="77" spans="1:40" ht="21.75" customHeight="1">
      <c r="A77" s="60" t="s">
        <v>56</v>
      </c>
      <c r="B77" s="192">
        <v>0.29499999999999998</v>
      </c>
      <c r="C77" s="192">
        <v>0.51900000000000002</v>
      </c>
      <c r="D77" s="192">
        <v>0.76900000000000002</v>
      </c>
      <c r="E77" s="192">
        <v>0.53300000000000003</v>
      </c>
      <c r="F77" s="192">
        <v>0.61699999999999999</v>
      </c>
      <c r="G77" s="192">
        <v>0.69199999999999995</v>
      </c>
      <c r="H77" s="192">
        <v>0.46300000000000002</v>
      </c>
      <c r="I77" s="192">
        <v>0.16700000000000001</v>
      </c>
      <c r="J77" s="192">
        <v>0.36099999999999999</v>
      </c>
      <c r="K77" s="192">
        <v>0.61299999999999999</v>
      </c>
      <c r="L77" s="192">
        <v>0.28399999999999997</v>
      </c>
      <c r="M77" s="192">
        <v>0.52</v>
      </c>
      <c r="N77" s="192">
        <v>0.63100000000000001</v>
      </c>
      <c r="O77" s="192">
        <v>0.46100000000000002</v>
      </c>
      <c r="P77" s="192">
        <v>0.246</v>
      </c>
      <c r="Q77" s="192">
        <v>0.53800000000000003</v>
      </c>
      <c r="R77" s="192">
        <v>0.5575</v>
      </c>
      <c r="S77" s="192">
        <v>0.5575</v>
      </c>
      <c r="T77" s="192">
        <v>0.29599999999999999</v>
      </c>
      <c r="U77" s="192">
        <v>0.439</v>
      </c>
      <c r="V77" s="192">
        <v>0.3</v>
      </c>
      <c r="W77" s="192">
        <v>0.23599999999999999</v>
      </c>
      <c r="X77" s="192">
        <v>0.3</v>
      </c>
      <c r="Y77" s="192">
        <v>0.60099999999999998</v>
      </c>
      <c r="Z77" s="192">
        <v>0.36699999999999999</v>
      </c>
      <c r="AA77" s="192">
        <v>0.253</v>
      </c>
      <c r="AB77" s="192">
        <v>0.372</v>
      </c>
      <c r="AC77" s="192">
        <v>0.25900000000000001</v>
      </c>
      <c r="AD77" s="192">
        <v>4.5999999999999999E-2</v>
      </c>
      <c r="AE77" s="192">
        <v>0.20899999999999999</v>
      </c>
      <c r="AF77" s="192">
        <v>0.80700000000000005</v>
      </c>
      <c r="AG77" s="229"/>
      <c r="AH77" s="230">
        <v>13.309000000000003</v>
      </c>
      <c r="AI77" s="194">
        <v>0.42932258064516138</v>
      </c>
      <c r="AJ77" s="195">
        <v>0.80700000000000005</v>
      </c>
      <c r="AK77" s="231">
        <v>0</v>
      </c>
      <c r="AL77" s="201"/>
      <c r="AM77" s="205"/>
      <c r="AN77" s="205"/>
    </row>
    <row r="78" spans="1:40" ht="21.75" customHeight="1">
      <c r="A78" s="206" t="s">
        <v>57</v>
      </c>
      <c r="B78" s="192">
        <v>0.252</v>
      </c>
      <c r="C78" s="192">
        <v>1.071</v>
      </c>
      <c r="D78" s="192">
        <v>0</v>
      </c>
      <c r="E78" s="192">
        <v>0.313</v>
      </c>
      <c r="F78" s="192">
        <v>0.16400000000000001</v>
      </c>
      <c r="G78" s="192">
        <v>0.35399999999999998</v>
      </c>
      <c r="H78" s="192">
        <v>0.26</v>
      </c>
      <c r="I78" s="192">
        <v>0.107</v>
      </c>
      <c r="J78" s="192">
        <v>0.58499999999999996</v>
      </c>
      <c r="K78" s="192">
        <v>0.50700000000000001</v>
      </c>
      <c r="L78" s="192">
        <v>0.26400000000000001</v>
      </c>
      <c r="M78" s="192">
        <v>0.17100000000000001</v>
      </c>
      <c r="N78" s="192">
        <v>0.26800000000000002</v>
      </c>
      <c r="O78" s="192">
        <v>0.435</v>
      </c>
      <c r="P78" s="192">
        <v>0.109</v>
      </c>
      <c r="Q78" s="192">
        <v>0.31</v>
      </c>
      <c r="R78" s="192">
        <v>0.495</v>
      </c>
      <c r="S78" s="192">
        <v>0.26500000000000001</v>
      </c>
      <c r="T78" s="192">
        <v>0.14599999999999999</v>
      </c>
      <c r="U78" s="192">
        <v>0.28399999999999997</v>
      </c>
      <c r="V78" s="192">
        <v>0.39800000000000002</v>
      </c>
      <c r="W78" s="192">
        <v>0.314</v>
      </c>
      <c r="X78" s="192">
        <v>0.26300000000000001</v>
      </c>
      <c r="Y78" s="192">
        <v>0.432</v>
      </c>
      <c r="Z78" s="192">
        <v>0.182</v>
      </c>
      <c r="AA78" s="192">
        <v>0.11799999999999999</v>
      </c>
      <c r="AB78" s="192">
        <v>0.26900000000000002</v>
      </c>
      <c r="AC78" s="192">
        <v>0.33700000000000002</v>
      </c>
      <c r="AD78" s="192">
        <v>0.108</v>
      </c>
      <c r="AE78" s="192">
        <v>0.39900000000000002</v>
      </c>
      <c r="AF78" s="199"/>
      <c r="AG78" s="229"/>
      <c r="AH78" s="230">
        <v>9.18</v>
      </c>
      <c r="AI78" s="194">
        <v>0.30599999999999999</v>
      </c>
      <c r="AJ78" s="195">
        <v>1.071</v>
      </c>
      <c r="AK78" s="231">
        <v>0</v>
      </c>
      <c r="AL78" s="200"/>
      <c r="AM78" s="200"/>
      <c r="AN78" s="200"/>
    </row>
    <row r="79" spans="1:40" ht="21.75" customHeight="1">
      <c r="A79" s="206" t="s">
        <v>58</v>
      </c>
      <c r="B79" s="192">
        <v>0.55500000000000005</v>
      </c>
      <c r="C79" s="192">
        <v>0.25800000000000001</v>
      </c>
      <c r="D79" s="192">
        <v>0.14499999999999999</v>
      </c>
      <c r="E79" s="192">
        <v>0.26900000000000002</v>
      </c>
      <c r="F79" s="192">
        <v>0.30599999999999999</v>
      </c>
      <c r="G79" s="192">
        <v>4.9000000000000002E-2</v>
      </c>
      <c r="H79" s="192">
        <v>0.54500000000000004</v>
      </c>
      <c r="I79" s="192">
        <v>0.622</v>
      </c>
      <c r="J79" s="192">
        <v>0.25366699999999998</v>
      </c>
      <c r="K79" s="192">
        <v>0.25366699999999998</v>
      </c>
      <c r="L79" s="192">
        <v>0.253666</v>
      </c>
      <c r="M79" s="192">
        <v>0.371</v>
      </c>
      <c r="N79" s="192">
        <v>0.11600000000000001</v>
      </c>
      <c r="O79" s="192">
        <v>0.64100000000000001</v>
      </c>
      <c r="P79" s="192">
        <v>0.10150000000000001</v>
      </c>
      <c r="Q79" s="192">
        <v>0.10150000000000001</v>
      </c>
      <c r="R79" s="192">
        <v>0.13250000000000001</v>
      </c>
      <c r="S79" s="192">
        <v>0.13250000000000001</v>
      </c>
      <c r="T79" s="192">
        <v>5.0009999999999999E-2</v>
      </c>
      <c r="U79" s="192">
        <v>0.27499000000000001</v>
      </c>
      <c r="V79" s="192">
        <v>0.36099999999999999</v>
      </c>
      <c r="W79" s="192">
        <v>0.34899999999999998</v>
      </c>
      <c r="X79" s="192">
        <v>9.1999999999999998E-2</v>
      </c>
      <c r="Y79" s="192">
        <v>6.8000000000000005E-2</v>
      </c>
      <c r="Z79" s="192">
        <v>0.13400000000000001</v>
      </c>
      <c r="AA79" s="192">
        <v>0.26100000000000001</v>
      </c>
      <c r="AB79" s="192">
        <v>0.11799999999999999</v>
      </c>
      <c r="AC79" s="192">
        <v>0.29199999999999998</v>
      </c>
      <c r="AD79" s="192">
        <v>0.31900000000000001</v>
      </c>
      <c r="AE79" s="192">
        <v>9.5000000000000001E-2</v>
      </c>
      <c r="AF79" s="192">
        <v>4.5999999999999999E-2</v>
      </c>
      <c r="AG79" s="229"/>
      <c r="AH79" s="230">
        <v>7.5659999999999998</v>
      </c>
      <c r="AI79" s="194">
        <v>0.24406451612903227</v>
      </c>
      <c r="AJ79" s="195">
        <v>0.64100000000000001</v>
      </c>
      <c r="AK79" s="231">
        <v>0</v>
      </c>
      <c r="AL79" s="186"/>
      <c r="AM79" s="186"/>
      <c r="AN79" s="186"/>
    </row>
    <row r="80" spans="1:40">
      <c r="A80" s="20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3"/>
      <c r="AH80" s="193">
        <v>136.64700000000002</v>
      </c>
      <c r="AI80" s="208" t="s">
        <v>60</v>
      </c>
      <c r="AJ80" s="17"/>
      <c r="AK80" s="187"/>
      <c r="AL80" s="186"/>
      <c r="AM80" s="186"/>
      <c r="AN80" s="186"/>
    </row>
    <row r="81" spans="1:40">
      <c r="A81" s="20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3"/>
      <c r="AH81" s="17"/>
      <c r="AI81" s="17"/>
      <c r="AJ81" s="17"/>
      <c r="AK81" s="187"/>
      <c r="AL81" s="186"/>
      <c r="AM81" s="186"/>
      <c r="AN81" s="186"/>
    </row>
    <row r="82" spans="1:40" ht="15">
      <c r="A82" s="182" t="s">
        <v>87</v>
      </c>
      <c r="B82" s="17"/>
      <c r="C82" s="17"/>
      <c r="D82" s="17"/>
      <c r="E82" s="17"/>
      <c r="F82" s="17"/>
      <c r="G82" s="22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208"/>
      <c r="AF82" s="17"/>
      <c r="AG82" s="3"/>
      <c r="AH82" s="17"/>
      <c r="AI82" s="17"/>
      <c r="AJ82" s="22" t="s">
        <v>64</v>
      </c>
      <c r="AK82" s="187"/>
      <c r="AL82" s="186"/>
      <c r="AM82" s="186"/>
      <c r="AN82" s="186"/>
    </row>
    <row r="83" spans="1:40">
      <c r="A83" s="241" t="s">
        <v>75</v>
      </c>
      <c r="B83" s="189">
        <v>1</v>
      </c>
      <c r="C83" s="189">
        <v>2</v>
      </c>
      <c r="D83" s="189">
        <v>3</v>
      </c>
      <c r="E83" s="189">
        <v>4</v>
      </c>
      <c r="F83" s="189">
        <v>5</v>
      </c>
      <c r="G83" s="189">
        <v>6</v>
      </c>
      <c r="H83" s="189">
        <v>7</v>
      </c>
      <c r="I83" s="189">
        <v>8</v>
      </c>
      <c r="J83" s="189">
        <v>9</v>
      </c>
      <c r="K83" s="189">
        <v>10</v>
      </c>
      <c r="L83" s="189">
        <v>11</v>
      </c>
      <c r="M83" s="189">
        <v>12</v>
      </c>
      <c r="N83" s="189">
        <v>13</v>
      </c>
      <c r="O83" s="189">
        <v>14</v>
      </c>
      <c r="P83" s="189">
        <v>15</v>
      </c>
      <c r="Q83" s="189">
        <v>16</v>
      </c>
      <c r="R83" s="189">
        <v>17</v>
      </c>
      <c r="S83" s="189">
        <v>18</v>
      </c>
      <c r="T83" s="189">
        <v>19</v>
      </c>
      <c r="U83" s="189">
        <v>20</v>
      </c>
      <c r="V83" s="189">
        <v>21</v>
      </c>
      <c r="W83" s="189">
        <v>22</v>
      </c>
      <c r="X83" s="189">
        <v>23</v>
      </c>
      <c r="Y83" s="189">
        <v>24</v>
      </c>
      <c r="Z83" s="189">
        <v>25</v>
      </c>
      <c r="AA83" s="189">
        <v>26</v>
      </c>
      <c r="AB83" s="189">
        <v>27</v>
      </c>
      <c r="AC83" s="189">
        <v>28</v>
      </c>
      <c r="AD83" s="189">
        <v>29</v>
      </c>
      <c r="AE83" s="189">
        <v>30</v>
      </c>
      <c r="AF83" s="189">
        <v>31</v>
      </c>
      <c r="AG83" s="190"/>
      <c r="AH83" s="189" t="s">
        <v>59</v>
      </c>
      <c r="AI83" s="189" t="s">
        <v>76</v>
      </c>
      <c r="AJ83" s="189" t="s">
        <v>77</v>
      </c>
      <c r="AK83" s="216"/>
      <c r="AL83" s="242"/>
      <c r="AM83" s="242"/>
      <c r="AN83" s="242"/>
    </row>
    <row r="84" spans="1:40" ht="24" customHeight="1">
      <c r="A84" s="40">
        <v>43466</v>
      </c>
      <c r="B84" s="243">
        <v>7.3999999999999996E-2</v>
      </c>
      <c r="C84" s="243">
        <v>0.22900000000000001</v>
      </c>
      <c r="D84" s="243">
        <v>0.316</v>
      </c>
      <c r="E84" s="243">
        <v>0.105</v>
      </c>
      <c r="F84" s="243">
        <v>0.215</v>
      </c>
      <c r="G84" s="243">
        <v>0.54500000000000004</v>
      </c>
      <c r="H84" s="243">
        <v>0.20499999999999999</v>
      </c>
      <c r="I84" s="243">
        <v>7.4999999999999997E-2</v>
      </c>
      <c r="J84" s="243">
        <v>0.182</v>
      </c>
      <c r="K84" s="243">
        <v>0.314</v>
      </c>
      <c r="L84" s="243">
        <v>0.153</v>
      </c>
      <c r="M84" s="243">
        <v>0.35799999999999998</v>
      </c>
      <c r="N84" s="243">
        <v>0.73899999999999999</v>
      </c>
      <c r="O84" s="243">
        <v>0.21199999999999999</v>
      </c>
      <c r="P84" s="243">
        <v>0.106</v>
      </c>
      <c r="Q84" s="243">
        <v>0.224</v>
      </c>
      <c r="R84" s="243">
        <v>0.29499999999999998</v>
      </c>
      <c r="S84" s="243">
        <v>0.186</v>
      </c>
      <c r="T84" s="243">
        <v>0.46400000000000002</v>
      </c>
      <c r="U84" s="243">
        <v>0.46400000000000002</v>
      </c>
      <c r="V84" s="243">
        <v>0.17499999999999999</v>
      </c>
      <c r="W84" s="243">
        <v>0.10968899999999999</v>
      </c>
      <c r="X84" s="243">
        <v>0.19500000000000001</v>
      </c>
      <c r="Y84" s="243">
        <v>0.26900000000000002</v>
      </c>
      <c r="Z84" s="243">
        <v>0.127</v>
      </c>
      <c r="AA84" s="243">
        <v>0.307</v>
      </c>
      <c r="AB84" s="243">
        <v>0.498</v>
      </c>
      <c r="AC84" s="243">
        <v>0.316</v>
      </c>
      <c r="AD84" s="243">
        <v>9.9000000000000005E-2</v>
      </c>
      <c r="AE84" s="243">
        <v>0.20300000000000001</v>
      </c>
      <c r="AF84" s="243">
        <v>0.230184</v>
      </c>
      <c r="AG84" s="244"/>
      <c r="AH84" s="230">
        <v>7.989873000000002</v>
      </c>
      <c r="AI84" s="194">
        <v>0.25773783870967748</v>
      </c>
      <c r="AJ84" s="195">
        <v>0.73899999999999999</v>
      </c>
      <c r="AK84" s="245"/>
      <c r="AL84" s="201"/>
      <c r="AM84" s="197"/>
      <c r="AN84" s="197"/>
    </row>
    <row r="85" spans="1:40" ht="24" customHeight="1">
      <c r="A85" s="60" t="s">
        <v>48</v>
      </c>
      <c r="B85" s="243">
        <v>0.14199999999999999</v>
      </c>
      <c r="C85" s="243">
        <v>0.311</v>
      </c>
      <c r="D85" s="243">
        <v>0.54900000000000004</v>
      </c>
      <c r="E85" s="243">
        <v>0.17799999999999999</v>
      </c>
      <c r="F85" s="243">
        <v>0.182</v>
      </c>
      <c r="G85" s="243">
        <v>0.22800000000000001</v>
      </c>
      <c r="H85" s="243">
        <v>0.34300000000000003</v>
      </c>
      <c r="I85" s="243">
        <v>0.184</v>
      </c>
      <c r="J85" s="243">
        <v>0.34899999999999998</v>
      </c>
      <c r="K85" s="243">
        <v>0.51600000000000001</v>
      </c>
      <c r="L85" s="243">
        <v>0.107</v>
      </c>
      <c r="M85" s="243">
        <v>9.7000000000000003E-2</v>
      </c>
      <c r="N85" s="243">
        <v>0.17199999999999999</v>
      </c>
      <c r="O85" s="243">
        <v>0.19</v>
      </c>
      <c r="P85" s="243">
        <v>0.13900000000000001</v>
      </c>
      <c r="Q85" s="243">
        <v>0.33500000000000002</v>
      </c>
      <c r="R85" s="243">
        <v>0.61499999999999999</v>
      </c>
      <c r="S85" s="243">
        <v>0.32200000000000001</v>
      </c>
      <c r="T85" s="243">
        <v>0.13</v>
      </c>
      <c r="U85" s="243">
        <v>0.252</v>
      </c>
      <c r="V85" s="243">
        <v>0.30299999999999999</v>
      </c>
      <c r="W85" s="243">
        <v>0.193</v>
      </c>
      <c r="X85" s="243">
        <v>0.39</v>
      </c>
      <c r="Y85" s="243">
        <v>0.67400000000000004</v>
      </c>
      <c r="Z85" s="243">
        <v>0.34</v>
      </c>
      <c r="AA85" s="243">
        <v>0.13600800000000002</v>
      </c>
      <c r="AB85" s="243">
        <v>0.23899999999999999</v>
      </c>
      <c r="AC85" s="243">
        <v>0.22500000000000001</v>
      </c>
      <c r="AD85" s="198"/>
      <c r="AE85" s="246"/>
      <c r="AF85" s="246"/>
      <c r="AG85" s="244"/>
      <c r="AH85" s="230">
        <v>7.8410079999999995</v>
      </c>
      <c r="AI85" s="194">
        <v>0.28003600000000001</v>
      </c>
      <c r="AJ85" s="195">
        <v>0.67400000000000004</v>
      </c>
      <c r="AK85" s="247"/>
      <c r="AL85" s="238"/>
      <c r="AM85" s="248"/>
      <c r="AN85" s="248"/>
    </row>
    <row r="86" spans="1:40" ht="24" customHeight="1">
      <c r="A86" s="60" t="s">
        <v>49</v>
      </c>
      <c r="B86" s="243">
        <v>0.183</v>
      </c>
      <c r="C86" s="243">
        <v>0.38200000000000001</v>
      </c>
      <c r="D86" s="243">
        <v>0.66400000000000003</v>
      </c>
      <c r="E86" s="243">
        <v>0.308</v>
      </c>
      <c r="F86" s="243">
        <v>0.151</v>
      </c>
      <c r="G86" s="243">
        <v>0.219</v>
      </c>
      <c r="H86" s="243">
        <v>0.27900000000000003</v>
      </c>
      <c r="I86" s="243">
        <v>0.21199999999999999</v>
      </c>
      <c r="J86" s="243">
        <v>0.435</v>
      </c>
      <c r="K86" s="243">
        <v>0.66400000000000003</v>
      </c>
      <c r="L86" s="243">
        <v>0.46700000000000003</v>
      </c>
      <c r="M86" s="243">
        <v>0.2</v>
      </c>
      <c r="N86" s="243">
        <v>0.36099999999999999</v>
      </c>
      <c r="O86" s="243">
        <v>0.64700000000000002</v>
      </c>
      <c r="P86" s="243">
        <v>0.30099999999999999</v>
      </c>
      <c r="Q86" s="243">
        <v>0.434</v>
      </c>
      <c r="R86" s="243">
        <v>0.52800000000000002</v>
      </c>
      <c r="S86" s="243">
        <v>0.26900000000000002</v>
      </c>
      <c r="T86" s="243">
        <v>0.121</v>
      </c>
      <c r="U86" s="243">
        <v>0.30599999999999999</v>
      </c>
      <c r="V86" s="243">
        <v>0.56499999999999995</v>
      </c>
      <c r="W86" s="243">
        <v>0.24</v>
      </c>
      <c r="X86" s="243">
        <v>0.35699999999999998</v>
      </c>
      <c r="Y86" s="243">
        <v>0.375</v>
      </c>
      <c r="Z86" s="243">
        <v>0.50149999999999995</v>
      </c>
      <c r="AA86" s="243">
        <v>0.50149999999999995</v>
      </c>
      <c r="AB86" s="243">
        <v>0.39800000000000002</v>
      </c>
      <c r="AC86" s="243">
        <v>0.48799999999999999</v>
      </c>
      <c r="AD86" s="243">
        <v>0.29899999999999999</v>
      </c>
      <c r="AE86" s="243">
        <v>0.38600000000000001</v>
      </c>
      <c r="AF86" s="243">
        <v>0.75700000000000001</v>
      </c>
      <c r="AG86" s="244"/>
      <c r="AH86" s="230">
        <v>11.998999999999999</v>
      </c>
      <c r="AI86" s="194">
        <v>0.3870645161290322</v>
      </c>
      <c r="AJ86" s="195">
        <v>0.75700000000000001</v>
      </c>
      <c r="AK86" s="247"/>
      <c r="AL86" s="249"/>
      <c r="AM86" s="250"/>
      <c r="AN86" s="248"/>
    </row>
    <row r="87" spans="1:40" ht="24" customHeight="1">
      <c r="A87" s="60" t="s">
        <v>50</v>
      </c>
      <c r="B87" s="243">
        <v>0.38400000000000001</v>
      </c>
      <c r="C87" s="243">
        <v>0.122</v>
      </c>
      <c r="D87" s="243">
        <v>0.33500000000000002</v>
      </c>
      <c r="E87" s="243">
        <v>0.60699999999999998</v>
      </c>
      <c r="F87" s="243">
        <v>0.36</v>
      </c>
      <c r="G87" s="243">
        <v>0.316</v>
      </c>
      <c r="H87" s="243">
        <v>0.48499999999999999</v>
      </c>
      <c r="I87" s="243">
        <v>0.2</v>
      </c>
      <c r="J87" s="243">
        <v>0.11600000000000001</v>
      </c>
      <c r="K87" s="243">
        <v>0.30099999999999999</v>
      </c>
      <c r="L87" s="243">
        <v>0.56200000000000006</v>
      </c>
      <c r="M87" s="243">
        <v>0.26600000000000001</v>
      </c>
      <c r="N87" s="243">
        <v>1.141</v>
      </c>
      <c r="O87" s="243">
        <v>0.14649999999999999</v>
      </c>
      <c r="P87" s="243">
        <v>8.6499999999999994E-2</v>
      </c>
      <c r="Q87" s="243">
        <v>0.15</v>
      </c>
      <c r="R87" s="243">
        <v>0.41199999999999998</v>
      </c>
      <c r="S87" s="243">
        <v>0.65100000000000002</v>
      </c>
      <c r="T87" s="243">
        <v>0.32300000000000001</v>
      </c>
      <c r="U87" s="243">
        <v>0.05</v>
      </c>
      <c r="V87" s="243">
        <v>0.76700000000000002</v>
      </c>
      <c r="W87" s="243">
        <v>0.33600000000000002</v>
      </c>
      <c r="X87" s="243">
        <v>0.155</v>
      </c>
      <c r="Y87" s="243">
        <v>0.379</v>
      </c>
      <c r="Z87" s="243">
        <v>0.71799999999999997</v>
      </c>
      <c r="AA87" s="243">
        <v>0.44600000000000001</v>
      </c>
      <c r="AB87" s="243">
        <v>0.32800000000000001</v>
      </c>
      <c r="AC87" s="243">
        <v>0.84299999999999997</v>
      </c>
      <c r="AD87" s="243">
        <v>0.39800000000000002</v>
      </c>
      <c r="AE87" s="243">
        <v>0.22800000000000001</v>
      </c>
      <c r="AF87" s="246"/>
      <c r="AG87" s="244"/>
      <c r="AH87" s="230">
        <v>11.611999999999998</v>
      </c>
      <c r="AI87" s="194">
        <v>0.38706666666666661</v>
      </c>
      <c r="AJ87" s="195">
        <v>1.141</v>
      </c>
      <c r="AK87" s="247"/>
      <c r="AL87" s="251"/>
      <c r="AM87" s="252"/>
      <c r="AN87" s="252"/>
    </row>
    <row r="88" spans="1:40" ht="24" customHeight="1">
      <c r="A88" s="60" t="s">
        <v>51</v>
      </c>
      <c r="B88" s="243">
        <v>0.47099999999999997</v>
      </c>
      <c r="C88" s="243">
        <v>0.66200000000000003</v>
      </c>
      <c r="D88" s="243">
        <v>0.27500000000000002</v>
      </c>
      <c r="E88" s="243">
        <v>0.503</v>
      </c>
      <c r="F88" s="243">
        <v>0.46200000000000002</v>
      </c>
      <c r="G88" s="243">
        <v>0.218</v>
      </c>
      <c r="H88" s="243">
        <v>0.20200000000000001</v>
      </c>
      <c r="I88" s="243">
        <v>0.46400000000000002</v>
      </c>
      <c r="J88" s="243">
        <v>0.79800000000000004</v>
      </c>
      <c r="K88" s="243">
        <v>0.42699999999999999</v>
      </c>
      <c r="L88" s="243">
        <v>0.21</v>
      </c>
      <c r="M88" s="243">
        <v>1.06</v>
      </c>
      <c r="N88" s="243">
        <v>0.42099999999999999</v>
      </c>
      <c r="O88" s="243">
        <v>0.113</v>
      </c>
      <c r="P88" s="243">
        <v>0.23499999999999999</v>
      </c>
      <c r="Q88" s="243">
        <v>0.53500000000000003</v>
      </c>
      <c r="R88" s="243">
        <v>1.0349999999999999</v>
      </c>
      <c r="S88" s="243">
        <v>1.1999999999999999E-3</v>
      </c>
      <c r="T88" s="243">
        <v>0.69879999999999998</v>
      </c>
      <c r="U88" s="243">
        <v>0.44600000000000001</v>
      </c>
      <c r="V88" s="243">
        <v>0.183</v>
      </c>
      <c r="W88" s="243">
        <v>0.52</v>
      </c>
      <c r="X88" s="243">
        <v>0.78400000000000003</v>
      </c>
      <c r="Y88" s="243">
        <v>0.49299999999999999</v>
      </c>
      <c r="Z88" s="243">
        <v>0.66400000000000003</v>
      </c>
      <c r="AA88" s="243">
        <v>0.998</v>
      </c>
      <c r="AB88" s="243">
        <v>0.375</v>
      </c>
      <c r="AC88" s="243">
        <v>0.4</v>
      </c>
      <c r="AD88" s="243">
        <v>0.58699999999999997</v>
      </c>
      <c r="AE88" s="243">
        <v>1.08</v>
      </c>
      <c r="AF88" s="243">
        <v>0.53800000000000003</v>
      </c>
      <c r="AG88" s="244"/>
      <c r="AH88" s="230">
        <v>15.859</v>
      </c>
      <c r="AI88" s="194">
        <v>0.51158064516129031</v>
      </c>
      <c r="AJ88" s="195">
        <v>1.08</v>
      </c>
      <c r="AK88" s="247"/>
      <c r="AL88" s="221"/>
      <c r="AM88" s="253"/>
      <c r="AN88" s="253"/>
    </row>
    <row r="89" spans="1:40" ht="24" customHeight="1">
      <c r="A89" s="60" t="s">
        <v>52</v>
      </c>
      <c r="B89" s="243">
        <v>0.76900000000000002</v>
      </c>
      <c r="C89" s="243">
        <v>0.65200000000000002</v>
      </c>
      <c r="D89" s="243">
        <v>0.81499999999999995</v>
      </c>
      <c r="E89" s="243">
        <v>0.26300000000000001</v>
      </c>
      <c r="F89" s="243">
        <v>0.496</v>
      </c>
      <c r="G89" s="243">
        <v>0.97199999999999998</v>
      </c>
      <c r="H89" s="243">
        <v>0.373</v>
      </c>
      <c r="I89" s="243">
        <v>0.44400000000000001</v>
      </c>
      <c r="J89" s="243">
        <v>0.503</v>
      </c>
      <c r="K89" s="243">
        <v>0.247</v>
      </c>
      <c r="L89" s="243">
        <v>0.19</v>
      </c>
      <c r="M89" s="243">
        <v>4.1000000000000002E-2</v>
      </c>
      <c r="N89" s="243">
        <v>0.55800000000000005</v>
      </c>
      <c r="O89" s="243">
        <v>0.252</v>
      </c>
      <c r="P89" s="243">
        <v>0.36800099999999997</v>
      </c>
      <c r="Q89" s="243">
        <v>0.56100000000000005</v>
      </c>
      <c r="R89" s="243">
        <v>0.32400000000000001</v>
      </c>
      <c r="S89" s="243">
        <v>0.53500000000000003</v>
      </c>
      <c r="T89" s="243">
        <v>0.371</v>
      </c>
      <c r="U89" s="243">
        <v>0</v>
      </c>
      <c r="V89" s="243">
        <v>0.30499999999999999</v>
      </c>
      <c r="W89" s="243">
        <v>0</v>
      </c>
      <c r="X89" s="243">
        <v>1.4750000000000001</v>
      </c>
      <c r="Y89" s="243">
        <v>0.51500000000000001</v>
      </c>
      <c r="Z89" s="243">
        <v>0.28699999999999998</v>
      </c>
      <c r="AA89" s="243">
        <v>0.64100000000000001</v>
      </c>
      <c r="AB89" s="243">
        <v>0.79</v>
      </c>
      <c r="AC89" s="243">
        <v>0.626</v>
      </c>
      <c r="AD89" s="243">
        <v>0.63700000000000001</v>
      </c>
      <c r="AE89" s="243">
        <v>0.63149999999999995</v>
      </c>
      <c r="AF89" s="246"/>
      <c r="AG89" s="244"/>
      <c r="AH89" s="230">
        <v>14.641501000000002</v>
      </c>
      <c r="AI89" s="194">
        <v>0.48805003333333341</v>
      </c>
      <c r="AJ89" s="195">
        <v>1.4750000000000001</v>
      </c>
      <c r="AK89" s="247"/>
      <c r="AL89" s="254"/>
      <c r="AM89" s="238"/>
      <c r="AN89" s="238"/>
    </row>
    <row r="90" spans="1:40" ht="24" customHeight="1">
      <c r="A90" s="60" t="s">
        <v>53</v>
      </c>
      <c r="B90" s="243">
        <v>0.44950000000000001</v>
      </c>
      <c r="C90" s="243">
        <v>0.26700000000000002</v>
      </c>
      <c r="D90" s="243">
        <v>0.56100000000000005</v>
      </c>
      <c r="E90" s="243">
        <v>1.407</v>
      </c>
      <c r="F90" s="243">
        <v>0</v>
      </c>
      <c r="G90" s="243">
        <v>0.47799999999999998</v>
      </c>
      <c r="H90" s="243">
        <v>0.39700000000000002</v>
      </c>
      <c r="I90" s="243">
        <v>0.26300000000000001</v>
      </c>
      <c r="J90" s="243">
        <v>0.191</v>
      </c>
      <c r="K90" s="243">
        <v>0.33400000000000002</v>
      </c>
      <c r="L90" s="243">
        <v>0.59399999999999997</v>
      </c>
      <c r="M90" s="243">
        <v>0.30199999999999999</v>
      </c>
      <c r="N90" s="243">
        <v>0</v>
      </c>
      <c r="O90" s="243">
        <v>0.94499999999999995</v>
      </c>
      <c r="P90" s="243">
        <v>0.40200000000000002</v>
      </c>
      <c r="Q90" s="243">
        <v>0.182</v>
      </c>
      <c r="R90" s="243">
        <v>0.30299999999999999</v>
      </c>
      <c r="S90" s="243">
        <v>0.52100000000000002</v>
      </c>
      <c r="T90" s="243">
        <v>0.26800000000000002</v>
      </c>
      <c r="U90" s="243">
        <v>0.53800000000000003</v>
      </c>
      <c r="V90" s="243">
        <v>0.65</v>
      </c>
      <c r="W90" s="243">
        <v>0.32500000000000001</v>
      </c>
      <c r="X90" s="243">
        <v>0.21099999999999999</v>
      </c>
      <c r="Y90" s="243">
        <v>0.40500000000000003</v>
      </c>
      <c r="Z90" s="243">
        <v>0.39800000000000002</v>
      </c>
      <c r="AA90" s="243">
        <v>0.153</v>
      </c>
      <c r="AB90" s="243">
        <v>0.504</v>
      </c>
      <c r="AC90" s="243">
        <v>0.23699999999999999</v>
      </c>
      <c r="AD90" s="243">
        <v>0.35299999999999998</v>
      </c>
      <c r="AE90" s="243">
        <v>0.154</v>
      </c>
      <c r="AF90" s="243">
        <v>0.317</v>
      </c>
      <c r="AG90" s="244"/>
      <c r="AH90" s="230">
        <v>12.109499999999999</v>
      </c>
      <c r="AI90" s="194">
        <v>0.3906290322580645</v>
      </c>
      <c r="AJ90" s="195">
        <v>1.407</v>
      </c>
      <c r="AK90" s="247"/>
      <c r="AL90" s="255"/>
      <c r="AM90" s="256"/>
      <c r="AN90" s="257"/>
    </row>
    <row r="91" spans="1:40" ht="24" customHeight="1">
      <c r="A91" s="60" t="s">
        <v>54</v>
      </c>
      <c r="B91" s="243">
        <v>0.47299999999999998</v>
      </c>
      <c r="C91" s="243">
        <v>0.27</v>
      </c>
      <c r="D91" s="243">
        <v>0.251</v>
      </c>
      <c r="E91" s="243">
        <v>0.46899999999999997</v>
      </c>
      <c r="F91" s="243">
        <v>0.36799999999999999</v>
      </c>
      <c r="G91" s="243">
        <v>0.11799999999999999</v>
      </c>
      <c r="H91" s="243">
        <v>0.313</v>
      </c>
      <c r="I91" s="243">
        <v>0.54600000000000004</v>
      </c>
      <c r="J91" s="243">
        <v>0.248</v>
      </c>
      <c r="K91" s="243">
        <v>0.51300000000000001</v>
      </c>
      <c r="L91" s="243">
        <v>0.42899999999999999</v>
      </c>
      <c r="M91" s="243">
        <v>0.32400000000000001</v>
      </c>
      <c r="N91" s="243">
        <v>0.16800000000000001</v>
      </c>
      <c r="O91" s="243">
        <v>0.40699999999999997</v>
      </c>
      <c r="P91" s="243">
        <v>0.57899999999999996</v>
      </c>
      <c r="Q91" s="243">
        <v>0.153</v>
      </c>
      <c r="R91" s="243">
        <v>0.41499999999999998</v>
      </c>
      <c r="S91" s="243">
        <v>0.501</v>
      </c>
      <c r="T91" s="243">
        <v>0.38200000000000001</v>
      </c>
      <c r="U91" s="243">
        <v>9.2999999999999999E-2</v>
      </c>
      <c r="V91" s="243">
        <v>0.40500000000000003</v>
      </c>
      <c r="W91" s="243">
        <v>0.61799999999999999</v>
      </c>
      <c r="X91" s="243">
        <v>0.33300000000000002</v>
      </c>
      <c r="Y91" s="243">
        <v>0.38100000000000001</v>
      </c>
      <c r="Z91" s="243">
        <v>0.625</v>
      </c>
      <c r="AA91" s="243">
        <v>0.442</v>
      </c>
      <c r="AB91" s="243">
        <v>0.108</v>
      </c>
      <c r="AC91" s="243">
        <v>0.29499999999999998</v>
      </c>
      <c r="AD91" s="243">
        <v>0.47099999999999997</v>
      </c>
      <c r="AE91" s="243">
        <v>0.23499999999999999</v>
      </c>
      <c r="AF91" s="243">
        <v>0</v>
      </c>
      <c r="AG91" s="244"/>
      <c r="AH91" s="230">
        <v>10.933</v>
      </c>
      <c r="AI91" s="194">
        <v>0.35267741935483871</v>
      </c>
      <c r="AJ91" s="195">
        <v>0.625</v>
      </c>
      <c r="AK91" s="247"/>
      <c r="AL91" s="238"/>
      <c r="AM91" s="254"/>
      <c r="AN91" s="238"/>
    </row>
    <row r="92" spans="1:40" ht="24" customHeight="1">
      <c r="A92" s="60" t="s">
        <v>55</v>
      </c>
      <c r="B92" s="243">
        <v>0.77400000000000002</v>
      </c>
      <c r="C92" s="243">
        <v>0</v>
      </c>
      <c r="D92" s="243">
        <v>0</v>
      </c>
      <c r="E92" s="243">
        <v>0.47899999999999998</v>
      </c>
      <c r="F92" s="243">
        <v>0.35699999999999998</v>
      </c>
      <c r="G92" s="243">
        <v>0.23699999999999999</v>
      </c>
      <c r="H92" s="243">
        <v>0.45400000000000001</v>
      </c>
      <c r="I92" s="243">
        <v>0.60899999999999999</v>
      </c>
      <c r="J92" s="243">
        <v>0.51300000000000001</v>
      </c>
      <c r="K92" s="243">
        <v>0.13300000000000001</v>
      </c>
      <c r="L92" s="243">
        <v>0.432</v>
      </c>
      <c r="M92" s="243">
        <v>0.57799999999999996</v>
      </c>
      <c r="N92" s="243">
        <v>0.33800000000000002</v>
      </c>
      <c r="O92" s="243">
        <v>0.40300000000000002</v>
      </c>
      <c r="P92" s="243">
        <v>0.502</v>
      </c>
      <c r="Q92" s="243">
        <v>0.35399999999999998</v>
      </c>
      <c r="R92" s="243">
        <v>0.186</v>
      </c>
      <c r="S92" s="243">
        <v>0.51200000000000001</v>
      </c>
      <c r="T92" s="243">
        <v>0.61499999999999999</v>
      </c>
      <c r="U92" s="243">
        <v>0.502</v>
      </c>
      <c r="V92" s="243">
        <v>0.502</v>
      </c>
      <c r="W92" s="243">
        <v>0.65400000000000003</v>
      </c>
      <c r="X92" s="243">
        <v>0.49</v>
      </c>
      <c r="Y92" s="243">
        <v>0.27200000000000002</v>
      </c>
      <c r="Z92" s="243">
        <v>0.56999999999999995</v>
      </c>
      <c r="AA92" s="243">
        <v>0.81200000000000006</v>
      </c>
      <c r="AB92" s="243">
        <v>0.46800000000000003</v>
      </c>
      <c r="AC92" s="243">
        <v>0.94599999999999995</v>
      </c>
      <c r="AD92" s="243">
        <v>0.47299999999999998</v>
      </c>
      <c r="AE92" s="243">
        <v>0.47299999999999998</v>
      </c>
      <c r="AF92" s="246"/>
      <c r="AG92" s="244"/>
      <c r="AH92" s="230">
        <v>13.638000000000002</v>
      </c>
      <c r="AI92" s="194">
        <v>0.45460000000000006</v>
      </c>
      <c r="AJ92" s="195">
        <v>0.94599999999999995</v>
      </c>
      <c r="AK92" s="247"/>
      <c r="AL92" s="221"/>
      <c r="AM92" s="201"/>
      <c r="AN92" s="175"/>
    </row>
    <row r="93" spans="1:40" ht="24" customHeight="1">
      <c r="A93" s="60" t="s">
        <v>56</v>
      </c>
      <c r="B93" s="243">
        <v>0.29499999999999998</v>
      </c>
      <c r="C93" s="243">
        <v>0.51900000000000002</v>
      </c>
      <c r="D93" s="243">
        <v>0.76900000000000002</v>
      </c>
      <c r="E93" s="243">
        <v>0.53300000000000003</v>
      </c>
      <c r="F93" s="243">
        <v>0.61699999999999999</v>
      </c>
      <c r="G93" s="243">
        <v>0.69199999999999995</v>
      </c>
      <c r="H93" s="243">
        <v>0.46300000000000002</v>
      </c>
      <c r="I93" s="243">
        <v>0.16700000000000001</v>
      </c>
      <c r="J93" s="243">
        <v>0.36099999999999999</v>
      </c>
      <c r="K93" s="243">
        <v>0.61299999999999999</v>
      </c>
      <c r="L93" s="243">
        <v>0.28399999999999997</v>
      </c>
      <c r="M93" s="243">
        <v>0.52</v>
      </c>
      <c r="N93" s="243">
        <v>0.63100000000000001</v>
      </c>
      <c r="O93" s="243">
        <v>0.46100000000000002</v>
      </c>
      <c r="P93" s="243">
        <v>0.246</v>
      </c>
      <c r="Q93" s="243">
        <v>0.53800000000000003</v>
      </c>
      <c r="R93" s="243">
        <v>0.5575</v>
      </c>
      <c r="S93" s="243">
        <v>0.5575</v>
      </c>
      <c r="T93" s="243">
        <v>0.29599999999999999</v>
      </c>
      <c r="U93" s="243">
        <v>0.439</v>
      </c>
      <c r="V93" s="243">
        <v>0.3</v>
      </c>
      <c r="W93" s="243">
        <v>0.23599999999999999</v>
      </c>
      <c r="X93" s="243">
        <v>0.3</v>
      </c>
      <c r="Y93" s="243">
        <v>0.60099999999999998</v>
      </c>
      <c r="Z93" s="243">
        <v>0.36699999999999999</v>
      </c>
      <c r="AA93" s="243">
        <v>0.253</v>
      </c>
      <c r="AB93" s="243">
        <v>0.372</v>
      </c>
      <c r="AC93" s="243">
        <v>0.25900000000000001</v>
      </c>
      <c r="AD93" s="243">
        <v>4.5999999999999999E-2</v>
      </c>
      <c r="AE93" s="243">
        <v>0.20899999999999999</v>
      </c>
      <c r="AF93" s="243">
        <v>0.80700000000000005</v>
      </c>
      <c r="AG93" s="244"/>
      <c r="AH93" s="230">
        <v>13.309000000000003</v>
      </c>
      <c r="AI93" s="194">
        <v>0.42932258064516138</v>
      </c>
      <c r="AJ93" s="195">
        <v>0.80700000000000005</v>
      </c>
      <c r="AK93" s="258"/>
      <c r="AL93" s="238"/>
      <c r="AM93" s="238"/>
      <c r="AN93" s="238"/>
    </row>
    <row r="94" spans="1:40" ht="24" customHeight="1">
      <c r="A94" s="206" t="s">
        <v>57</v>
      </c>
      <c r="B94" s="243">
        <v>0.252</v>
      </c>
      <c r="C94" s="243">
        <v>1.071</v>
      </c>
      <c r="D94" s="243">
        <v>0</v>
      </c>
      <c r="E94" s="243">
        <v>0.313</v>
      </c>
      <c r="F94" s="243">
        <v>0.16400000000000001</v>
      </c>
      <c r="G94" s="243">
        <v>0.35399999999999998</v>
      </c>
      <c r="H94" s="243">
        <v>0.26</v>
      </c>
      <c r="I94" s="243">
        <v>0.107</v>
      </c>
      <c r="J94" s="243">
        <v>0.58499999999999996</v>
      </c>
      <c r="K94" s="243">
        <v>0.50700000000000001</v>
      </c>
      <c r="L94" s="243">
        <v>0.26400000000000001</v>
      </c>
      <c r="M94" s="243">
        <v>0.17100000000000001</v>
      </c>
      <c r="N94" s="243">
        <v>0.26800000000000002</v>
      </c>
      <c r="O94" s="243">
        <v>0.435</v>
      </c>
      <c r="P94" s="243">
        <v>0.109</v>
      </c>
      <c r="Q94" s="243">
        <v>0.31</v>
      </c>
      <c r="R94" s="243">
        <v>0.495</v>
      </c>
      <c r="S94" s="243">
        <v>0.26500000000000001</v>
      </c>
      <c r="T94" s="243">
        <v>0.14599999999999999</v>
      </c>
      <c r="U94" s="243">
        <v>0.28399999999999997</v>
      </c>
      <c r="V94" s="243">
        <v>0.39800000000000002</v>
      </c>
      <c r="W94" s="243">
        <v>0.314</v>
      </c>
      <c r="X94" s="243">
        <v>0.26300000000000001</v>
      </c>
      <c r="Y94" s="243">
        <v>0.432</v>
      </c>
      <c r="Z94" s="243">
        <v>0.182</v>
      </c>
      <c r="AA94" s="243">
        <v>0.11799999999999999</v>
      </c>
      <c r="AB94" s="243">
        <v>0.26900000000000002</v>
      </c>
      <c r="AC94" s="243">
        <v>0.33700000000000002</v>
      </c>
      <c r="AD94" s="243">
        <v>0.108</v>
      </c>
      <c r="AE94" s="243">
        <v>0.39900000000000002</v>
      </c>
      <c r="AF94" s="246"/>
      <c r="AG94" s="244"/>
      <c r="AH94" s="230">
        <v>9.18</v>
      </c>
      <c r="AI94" s="194">
        <v>0.30599999999999999</v>
      </c>
      <c r="AJ94" s="195">
        <v>1.071</v>
      </c>
      <c r="AK94" s="247"/>
      <c r="AL94" s="238"/>
      <c r="AM94" s="238"/>
      <c r="AN94" s="238"/>
    </row>
    <row r="95" spans="1:40" ht="24" customHeight="1">
      <c r="A95" s="206" t="s">
        <v>58</v>
      </c>
      <c r="B95" s="243">
        <v>0.55500000000000005</v>
      </c>
      <c r="C95" s="243">
        <v>0.25800000000000001</v>
      </c>
      <c r="D95" s="243">
        <v>0.14499999999999999</v>
      </c>
      <c r="E95" s="243">
        <v>0.26900000000000002</v>
      </c>
      <c r="F95" s="243">
        <v>0.30599999999999999</v>
      </c>
      <c r="G95" s="243">
        <v>4.9000000000000002E-2</v>
      </c>
      <c r="H95" s="243">
        <v>0.54500000000000004</v>
      </c>
      <c r="I95" s="243">
        <v>0.622</v>
      </c>
      <c r="J95" s="243">
        <v>0.25366699999999998</v>
      </c>
      <c r="K95" s="243">
        <v>0.25366699999999998</v>
      </c>
      <c r="L95" s="243">
        <v>0.253666</v>
      </c>
      <c r="M95" s="243">
        <v>0.371</v>
      </c>
      <c r="N95" s="243">
        <v>0.11600000000000001</v>
      </c>
      <c r="O95" s="243">
        <v>0.64100000000000001</v>
      </c>
      <c r="P95" s="243">
        <v>0.10150000000000001</v>
      </c>
      <c r="Q95" s="243">
        <v>0.10150000000000001</v>
      </c>
      <c r="R95" s="243">
        <v>0.13250000000000001</v>
      </c>
      <c r="S95" s="243">
        <v>0.13250000000000001</v>
      </c>
      <c r="T95" s="243">
        <v>5.0009999999999999E-2</v>
      </c>
      <c r="U95" s="243">
        <v>0.27499000000000001</v>
      </c>
      <c r="V95" s="243">
        <v>0.36099999999999999</v>
      </c>
      <c r="W95" s="243">
        <v>0.34899999999999998</v>
      </c>
      <c r="X95" s="243">
        <v>9.1999999999999998E-2</v>
      </c>
      <c r="Y95" s="243">
        <v>6.8000000000000005E-2</v>
      </c>
      <c r="Z95" s="243">
        <v>0.13400000000000001</v>
      </c>
      <c r="AA95" s="243">
        <v>0.26100000000000001</v>
      </c>
      <c r="AB95" s="243">
        <v>0.11799999999999999</v>
      </c>
      <c r="AC95" s="243">
        <v>0.29199999999999998</v>
      </c>
      <c r="AD95" s="243">
        <v>0.31900000000000001</v>
      </c>
      <c r="AE95" s="243">
        <v>9.5000000000000001E-2</v>
      </c>
      <c r="AF95" s="243">
        <v>4.5999999999999999E-2</v>
      </c>
      <c r="AG95" s="244"/>
      <c r="AH95" s="230">
        <v>7.5659999999999998</v>
      </c>
      <c r="AI95" s="194">
        <v>0.24406451612903227</v>
      </c>
      <c r="AJ95" s="195">
        <v>0.64100000000000001</v>
      </c>
      <c r="AK95" s="247"/>
      <c r="AL95" s="184"/>
      <c r="AM95" s="184"/>
      <c r="AN95" s="184"/>
    </row>
    <row r="96" spans="1:40" ht="24" customHeight="1">
      <c r="A96" s="20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3"/>
      <c r="AH96" s="230">
        <v>136.67788200000001</v>
      </c>
      <c r="AI96" s="208" t="s">
        <v>60</v>
      </c>
      <c r="AJ96" s="17"/>
      <c r="AK96" s="187"/>
      <c r="AL96" s="201"/>
      <c r="AM96" s="201"/>
      <c r="AN96" s="201"/>
    </row>
    <row r="97" spans="1:40" ht="24" customHeight="1">
      <c r="A97" s="186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3"/>
      <c r="AH97" s="17"/>
      <c r="AI97" s="17"/>
      <c r="AJ97" s="17"/>
      <c r="AK97" s="187"/>
      <c r="AL97" s="259"/>
      <c r="AM97" s="259"/>
      <c r="AN97" s="259"/>
    </row>
    <row r="98" spans="1:40">
      <c r="A98" s="186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3"/>
      <c r="AH98" s="17"/>
      <c r="AI98" s="17"/>
      <c r="AJ98" s="17"/>
      <c r="AK98" s="260"/>
      <c r="AL98" s="261"/>
      <c r="AM98" s="259"/>
      <c r="AN98" s="259"/>
    </row>
    <row r="99" spans="1:40">
      <c r="A99" s="186"/>
      <c r="B99" s="17"/>
      <c r="C99" s="262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3"/>
      <c r="AH99" s="263">
        <v>16.449873</v>
      </c>
      <c r="AI99" s="12" t="s">
        <v>88</v>
      </c>
      <c r="AJ99" s="17"/>
      <c r="AK99" s="187"/>
      <c r="AL99" s="186"/>
      <c r="AM99" s="186"/>
      <c r="AN99" s="186"/>
    </row>
    <row r="100" spans="1:40">
      <c r="AH100" s="263">
        <v>16.027007999999999</v>
      </c>
      <c r="AI100" s="59" t="s">
        <v>89</v>
      </c>
    </row>
    <row r="101" spans="1:40">
      <c r="AH101" s="263">
        <v>24.539000000000001</v>
      </c>
      <c r="AI101" s="59" t="s">
        <v>90</v>
      </c>
    </row>
    <row r="102" spans="1:40">
      <c r="AH102" s="263">
        <v>22.688000000000002</v>
      </c>
      <c r="AI102" s="59" t="s">
        <v>91</v>
      </c>
    </row>
    <row r="103" spans="1:40">
      <c r="AH103" s="263">
        <v>30.561600000000006</v>
      </c>
      <c r="AI103" s="59" t="s">
        <v>92</v>
      </c>
    </row>
    <row r="104" spans="1:40">
      <c r="AH104" s="263">
        <v>29.581501000000003</v>
      </c>
      <c r="AI104" s="59" t="s">
        <v>93</v>
      </c>
    </row>
    <row r="105" spans="1:40">
      <c r="AH105" s="263">
        <v>23.807500000000005</v>
      </c>
      <c r="AI105" s="59" t="s">
        <v>94</v>
      </c>
    </row>
    <row r="106" spans="1:40">
      <c r="AH106" s="263">
        <v>22.051000000000002</v>
      </c>
      <c r="AI106" s="59" t="s">
        <v>95</v>
      </c>
    </row>
    <row r="107" spans="1:40">
      <c r="AH107" s="263">
        <v>26.694000000000003</v>
      </c>
      <c r="AI107" s="59" t="s">
        <v>96</v>
      </c>
    </row>
    <row r="108" spans="1:40">
      <c r="AH108" s="263">
        <v>27.936000000000003</v>
      </c>
      <c r="AI108" s="59" t="s">
        <v>97</v>
      </c>
    </row>
    <row r="109" spans="1:40">
      <c r="AH109" s="263">
        <v>18.919999999999998</v>
      </c>
      <c r="AI109" s="59" t="s">
        <v>98</v>
      </c>
    </row>
    <row r="110" spans="1:40">
      <c r="AH110" s="263">
        <v>15.401</v>
      </c>
      <c r="AI110" s="59" t="s">
        <v>99</v>
      </c>
    </row>
  </sheetData>
  <hyperlinks>
    <hyperlink ref="K1" location="'Hyper Links'!A1" display="'Hyper Links'!A1" xr:uid="{B7302D56-DD01-4E96-AB78-E29DDB6DEA04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919D-E882-44AA-A87D-644B7E7949A4}">
  <dimension ref="A1:P2"/>
  <sheetViews>
    <sheetView workbookViewId="0">
      <selection activeCell="E34" sqref="E34"/>
    </sheetView>
  </sheetViews>
  <sheetFormatPr defaultRowHeight="14.25"/>
  <cols>
    <col min="1" max="1" width="23.75" bestFit="1" customWidth="1"/>
    <col min="2" max="3" width="13.75" bestFit="1" customWidth="1"/>
    <col min="4" max="11" width="14.75" bestFit="1" customWidth="1"/>
    <col min="12" max="13" width="13.75" bestFit="1" customWidth="1"/>
  </cols>
  <sheetData>
    <row r="1" spans="1:16" ht="19.5" customHeight="1">
      <c r="A1" s="296" t="s">
        <v>126</v>
      </c>
      <c r="B1" s="297">
        <v>43466</v>
      </c>
      <c r="C1" s="297">
        <v>43497</v>
      </c>
      <c r="D1" s="297">
        <v>43525</v>
      </c>
      <c r="E1" s="297">
        <v>43556</v>
      </c>
      <c r="F1" s="297">
        <v>43586</v>
      </c>
      <c r="G1" s="297">
        <v>43617</v>
      </c>
      <c r="H1" s="297">
        <v>43647</v>
      </c>
      <c r="I1" s="297">
        <v>43678</v>
      </c>
      <c r="J1" s="297">
        <v>43725</v>
      </c>
      <c r="K1" s="297">
        <v>43755</v>
      </c>
      <c r="L1" s="297">
        <v>43786</v>
      </c>
      <c r="M1" s="297">
        <v>43816</v>
      </c>
      <c r="N1" s="298"/>
      <c r="O1" s="298"/>
      <c r="P1" s="298"/>
    </row>
    <row r="2" spans="1:16">
      <c r="A2" t="s">
        <v>127</v>
      </c>
      <c r="B2" s="299">
        <v>7989873.0000000019</v>
      </c>
      <c r="C2" s="299">
        <v>7841007.9999999991</v>
      </c>
      <c r="D2" s="299">
        <v>11998999.999999998</v>
      </c>
      <c r="E2" s="299">
        <v>11611999.999999998</v>
      </c>
      <c r="F2" s="299">
        <v>15859000</v>
      </c>
      <c r="G2" s="299">
        <v>14641501.000000002</v>
      </c>
      <c r="H2" s="299">
        <v>12109499.999999998</v>
      </c>
      <c r="I2" s="299">
        <v>10933000</v>
      </c>
      <c r="J2" s="299">
        <v>13638000.000000002</v>
      </c>
      <c r="K2" s="299">
        <v>13309000.000000004</v>
      </c>
      <c r="L2" s="299">
        <v>9180000</v>
      </c>
      <c r="M2" s="299">
        <v>7566000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9E1438-2DDC-4977-8E85-85BD287D9AD8}"/>
</file>

<file path=customXml/itemProps2.xml><?xml version="1.0" encoding="utf-8"?>
<ds:datastoreItem xmlns:ds="http://schemas.openxmlformats.org/officeDocument/2006/customXml" ds:itemID="{C0388DBA-E5FE-4DF9-B2E7-5604878E3AF2}"/>
</file>

<file path=customXml/itemProps3.xml><?xml version="1.0" encoding="utf-8"?>
<ds:datastoreItem xmlns:ds="http://schemas.openxmlformats.org/officeDocument/2006/customXml" ds:itemID="{404394C0-2AB3-44FE-9873-BFE3D478F7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ACME Lake Co.</vt:lpstr>
      <vt:lpstr>Daily Flow-192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2020-02-06T15:29:34Z</dcterms:created>
  <dcterms:modified xsi:type="dcterms:W3CDTF">2020-02-06T16:06:27Z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