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13_ncr:1_{EE7353ED-3184-43B9-8718-FCB81A8AFA95}" xr6:coauthVersionLast="44" xr6:coauthVersionMax="44" xr10:uidLastSave="{00000000-0000-0000-0000-000000000000}"/>
  <bookViews>
    <workbookView xWindow="1425" yWindow="1425" windowWidth="21600" windowHeight="11385" activeTab="1" xr2:uid="{2E43125A-2EE6-49DF-9D4B-1D1E2B097761}"/>
  </bookViews>
  <sheets>
    <sheet name="WLU" sheetId="3" r:id="rId1"/>
    <sheet name="Monthly" sheetId="4" r:id="rId2"/>
    <sheet name="Pennbrooke" sheetId="1" r:id="rId3"/>
    <sheet name="Daily Flow-451" sheetId="2" r:id="rId4"/>
  </sheets>
  <definedNames>
    <definedName name="Decision" localSheetId="0">#REF!</definedName>
    <definedName name="Deci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" i="3" l="1"/>
  <c r="B4" i="3"/>
  <c r="D4" i="3"/>
  <c r="F4" i="3"/>
  <c r="H4" i="3"/>
  <c r="J4" i="3"/>
  <c r="L4" i="3"/>
  <c r="N4" i="3"/>
  <c r="P4" i="3"/>
  <c r="R4" i="3"/>
  <c r="T4" i="3"/>
  <c r="V4" i="3"/>
  <c r="X4" i="3"/>
  <c r="S31" i="1" l="1"/>
  <c r="R31" i="1"/>
  <c r="N31" i="1"/>
  <c r="M31" i="1"/>
  <c r="S30" i="1"/>
  <c r="S32" i="1" s="1"/>
  <c r="M12" i="1" s="1"/>
  <c r="R30" i="1"/>
  <c r="N30" i="1"/>
  <c r="N32" i="1" s="1"/>
  <c r="K12" i="1" s="1"/>
  <c r="N12" i="1" s="1"/>
  <c r="M30" i="1"/>
  <c r="M21" i="1"/>
  <c r="K21" i="1"/>
  <c r="N21" i="1" s="1"/>
  <c r="G21" i="1"/>
  <c r="P21" i="1" s="1"/>
  <c r="Q21" i="1" s="1"/>
  <c r="D21" i="1"/>
  <c r="C21" i="1"/>
  <c r="B21" i="1"/>
  <c r="M20" i="1"/>
  <c r="K20" i="1"/>
  <c r="N20" i="1" s="1"/>
  <c r="G20" i="1"/>
  <c r="P20" i="1" s="1"/>
  <c r="Q20" i="1" s="1"/>
  <c r="D20" i="1"/>
  <c r="C20" i="1"/>
  <c r="B20" i="1"/>
  <c r="N19" i="1"/>
  <c r="M19" i="1"/>
  <c r="K19" i="1"/>
  <c r="G19" i="1"/>
  <c r="P19" i="1" s="1"/>
  <c r="Q19" i="1" s="1"/>
  <c r="D19" i="1"/>
  <c r="C19" i="1"/>
  <c r="B19" i="1"/>
  <c r="O19" i="1" s="1"/>
  <c r="M18" i="1"/>
  <c r="K18" i="1"/>
  <c r="N18" i="1" s="1"/>
  <c r="G18" i="1"/>
  <c r="D18" i="1"/>
  <c r="C18" i="1"/>
  <c r="B18" i="1"/>
  <c r="M17" i="1"/>
  <c r="K17" i="1"/>
  <c r="N17" i="1" s="1"/>
  <c r="G17" i="1"/>
  <c r="P17" i="1" s="1"/>
  <c r="Q17" i="1" s="1"/>
  <c r="D17" i="1"/>
  <c r="C17" i="1"/>
  <c r="B17" i="1"/>
  <c r="M16" i="1"/>
  <c r="K16" i="1"/>
  <c r="N16" i="1" s="1"/>
  <c r="G16" i="1"/>
  <c r="P16" i="1" s="1"/>
  <c r="Q16" i="1" s="1"/>
  <c r="D16" i="1"/>
  <c r="C16" i="1"/>
  <c r="B16" i="1"/>
  <c r="N15" i="1"/>
  <c r="M15" i="1"/>
  <c r="K15" i="1"/>
  <c r="G15" i="1"/>
  <c r="P15" i="1" s="1"/>
  <c r="Q15" i="1" s="1"/>
  <c r="D15" i="1"/>
  <c r="C15" i="1"/>
  <c r="B15" i="1"/>
  <c r="O15" i="1" s="1"/>
  <c r="M14" i="1"/>
  <c r="K14" i="1"/>
  <c r="N14" i="1" s="1"/>
  <c r="G14" i="1"/>
  <c r="D14" i="1"/>
  <c r="C14" i="1"/>
  <c r="B14" i="1"/>
  <c r="M13" i="1"/>
  <c r="K13" i="1"/>
  <c r="N13" i="1" s="1"/>
  <c r="G13" i="1"/>
  <c r="P13" i="1" s="1"/>
  <c r="Q13" i="1" s="1"/>
  <c r="D13" i="1"/>
  <c r="C13" i="1"/>
  <c r="B13" i="1"/>
  <c r="G12" i="1"/>
  <c r="P12" i="1" s="1"/>
  <c r="Q12" i="1" s="1"/>
  <c r="D12" i="1"/>
  <c r="C12" i="1"/>
  <c r="B12" i="1"/>
  <c r="N11" i="1"/>
  <c r="M11" i="1"/>
  <c r="K11" i="1"/>
  <c r="G11" i="1"/>
  <c r="P11" i="1" s="1"/>
  <c r="Q11" i="1" s="1"/>
  <c r="D11" i="1"/>
  <c r="C11" i="1"/>
  <c r="B11" i="1"/>
  <c r="O11" i="1" s="1"/>
  <c r="M10" i="1"/>
  <c r="M22" i="1" s="1"/>
  <c r="K10" i="1"/>
  <c r="I22" i="1"/>
  <c r="F22" i="1"/>
  <c r="E22" i="1"/>
  <c r="D10" i="1"/>
  <c r="D22" i="1" s="1"/>
  <c r="C10" i="1"/>
  <c r="C22" i="1" s="1"/>
  <c r="B10" i="1"/>
  <c r="B23" i="1" s="1"/>
  <c r="P14" i="1" l="1"/>
  <c r="Q14" i="1" s="1"/>
  <c r="O14" i="1"/>
  <c r="O13" i="1"/>
  <c r="O20" i="1"/>
  <c r="O21" i="1"/>
  <c r="P18" i="1"/>
  <c r="Q18" i="1" s="1"/>
  <c r="O18" i="1"/>
  <c r="K22" i="1"/>
  <c r="O12" i="1"/>
  <c r="O16" i="1"/>
  <c r="O17" i="1"/>
  <c r="B22" i="1"/>
  <c r="B24" i="1" s="1"/>
  <c r="G10" i="1"/>
  <c r="O10" i="1" s="1"/>
  <c r="O22" i="1" s="1"/>
  <c r="N10" i="1"/>
  <c r="N23" i="1" l="1"/>
  <c r="N22" i="1"/>
  <c r="P10" i="1"/>
  <c r="G22" i="1"/>
  <c r="P22" i="1" l="1"/>
  <c r="P23" i="1"/>
  <c r="Q24" i="1" s="1"/>
  <c r="Q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DBC</author>
    <author>Peggy J. Hanks</author>
  </authors>
  <commentList>
    <comment ref="B9" authorId="0" shapeId="0" xr:uid="{1520D020-6300-4979-8D4B-635FAC8473ED}">
      <text>
        <r>
          <rPr>
            <b/>
            <sz val="8"/>
            <color indexed="81"/>
            <rFont val="Tahoma"/>
            <family val="2"/>
          </rPr>
          <t>Picked up from Daily Flow.  Total daily flow, Column AH</t>
        </r>
      </text>
    </comment>
    <comment ref="C9" authorId="0" shapeId="0" xr:uid="{E629CFC2-B7C5-4531-8394-7B36BF4316A7}">
      <text>
        <r>
          <rPr>
            <b/>
            <sz val="8"/>
            <color indexed="81"/>
            <rFont val="Tahoma"/>
            <family val="2"/>
          </rPr>
          <t>Picked up from Daily Flow AVG, Column AI</t>
        </r>
      </text>
    </comment>
    <comment ref="D9" authorId="0" shapeId="0" xr:uid="{BB10CA9D-857B-4600-89A6-6FD1CBED549C}">
      <text>
        <r>
          <rPr>
            <b/>
            <sz val="8"/>
            <color indexed="81"/>
            <rFont val="Tahoma"/>
            <family val="2"/>
          </rPr>
          <t>Picked up from Daily Flow MAX, Column AJ</t>
        </r>
      </text>
    </comment>
    <comment ref="E9" authorId="1" shapeId="0" xr:uid="{35E10DFD-B3B4-42E3-9AB9-87963BC9D7B6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used detail.
</t>
        </r>
      </text>
    </comment>
    <comment ref="F9" authorId="1" shapeId="0" xr:uid="{5DD3F4E5-93BE-47A6-A85B-DDB16CD4EED4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loss detail.
</t>
        </r>
      </text>
    </comment>
  </commentList>
</comments>
</file>

<file path=xl/sharedStrings.xml><?xml version="1.0" encoding="utf-8"?>
<sst xmlns="http://schemas.openxmlformats.org/spreadsheetml/2006/main" count="162" uniqueCount="87">
  <si>
    <t>260/451 - Pennbrooke</t>
  </si>
  <si>
    <t>PWS ID No. 3354653</t>
  </si>
  <si>
    <t>CUP No.  2717</t>
  </si>
  <si>
    <t>Expires: 09/14/25</t>
  </si>
  <si>
    <t>FDEP Permitted Max Day Capacity of Plant - 1.296 MGD</t>
  </si>
  <si>
    <t>Water Loss-Use'!A1</t>
  </si>
  <si>
    <t>Hyper Links'!A1</t>
  </si>
  <si>
    <t>Total Water Used/Loss</t>
  </si>
  <si>
    <t>Well 1 Meter Adj.
02/06/18 -3.15% 03/05/19 -2.90%</t>
  </si>
  <si>
    <t>Well 2 Meter Adj.
 02/06/18 -2.13% 03/05/19 -2.70%</t>
  </si>
  <si>
    <t>Pumped</t>
  </si>
  <si>
    <t>Pumped Daily Avg.</t>
  </si>
  <si>
    <t>Pumped Daily Max</t>
  </si>
  <si>
    <t>Gallons Used</t>
  </si>
  <si>
    <t>Gallons Loss</t>
  </si>
  <si>
    <t>Total Used/ Loss</t>
  </si>
  <si>
    <t>Pumped, Less Gallons Loss/ Used</t>
  </si>
  <si>
    <t>Billed Consumption</t>
  </si>
  <si>
    <t>% Error Adj.</t>
  </si>
  <si>
    <t>Pumped Error Adj.</t>
  </si>
  <si>
    <t>Total Pumped Meter Adj.</t>
  </si>
  <si>
    <t>Pumped + Source Mtr Error, Less Gals Loss/Use (+SME)</t>
  </si>
  <si>
    <t>Total AFW(Total Used/Loss + Billed)</t>
  </si>
  <si>
    <t>AFW % plus source mtr. error</t>
  </si>
  <si>
    <t>2018               AFW %</t>
  </si>
  <si>
    <t>January 2019</t>
  </si>
  <si>
    <t>February</t>
  </si>
  <si>
    <t>March</t>
  </si>
  <si>
    <t>-3.15% &amp; -2.90%</t>
  </si>
  <si>
    <t>-2.13% &amp; -2.7%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</si>
  <si>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</si>
  <si>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</si>
  <si>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</si>
  <si>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</si>
  <si>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</si>
  <si>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</si>
  <si>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</si>
  <si>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</si>
  <si>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</si>
  <si>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Total/Avg/Max</t>
  </si>
  <si>
    <t>Proof to Daily Flow</t>
  </si>
  <si>
    <t>Proof to Total Billed</t>
  </si>
  <si>
    <t>YTD AFW% Jan-Dec</t>
  </si>
  <si>
    <t>WLU Proof</t>
  </si>
  <si>
    <t>Verif. W/UIWtrMn WLU wrksht &amp; WAF Input</t>
  </si>
  <si>
    <t>Well 1</t>
  </si>
  <si>
    <t>Percent</t>
  </si>
  <si>
    <t>Adjusted</t>
  </si>
  <si>
    <t>Well 2</t>
  </si>
  <si>
    <t>03/01-03/05</t>
  </si>
  <si>
    <t>03/06-03/31</t>
  </si>
  <si>
    <t xml:space="preserve">MWAF - link to AH(x) </t>
  </si>
  <si>
    <t>Combined Wells 1 &amp; 2</t>
  </si>
  <si>
    <t>Day</t>
  </si>
  <si>
    <t>Total</t>
  </si>
  <si>
    <t>Avg.</t>
  </si>
  <si>
    <t>Max</t>
  </si>
  <si>
    <t>Grand Total</t>
  </si>
  <si>
    <t>Proof</t>
  </si>
  <si>
    <t>PLC</t>
  </si>
  <si>
    <t>Pennbrooke</t>
  </si>
  <si>
    <t>YTD Total</t>
  </si>
  <si>
    <t>Dec Loss</t>
  </si>
  <si>
    <t>Dec Used</t>
  </si>
  <si>
    <t>Nov Loss</t>
  </si>
  <si>
    <t>Nov Used</t>
  </si>
  <si>
    <t>Oct Loss</t>
  </si>
  <si>
    <t>Oct Used</t>
  </si>
  <si>
    <t>Sept Loss</t>
  </si>
  <si>
    <t>Sept Used</t>
  </si>
  <si>
    <t>Aug Loss</t>
  </si>
  <si>
    <t>Aug Used</t>
  </si>
  <si>
    <t>July Loss</t>
  </si>
  <si>
    <t>July Used</t>
  </si>
  <si>
    <t>June Loss</t>
  </si>
  <si>
    <t>June Used</t>
  </si>
  <si>
    <t>May Loss</t>
  </si>
  <si>
    <t>May Used</t>
  </si>
  <si>
    <t>April Loss</t>
  </si>
  <si>
    <t>April Used</t>
  </si>
  <si>
    <t>March Loss</t>
  </si>
  <si>
    <t>March Used</t>
  </si>
  <si>
    <t>Feb Loss</t>
  </si>
  <si>
    <t>Feb Used</t>
  </si>
  <si>
    <t>Jan Loss</t>
  </si>
  <si>
    <t>Jan Used</t>
  </si>
  <si>
    <t>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</si>
</sst>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000"/>
    <numFmt numFmtId="166" formatCode="0.00000"/>
    <numFmt numFmtId="167" formatCode="0.000"/>
    <numFmt numFmtId="168" formatCode="0.0%"/>
  </numFmts>
  <fonts count="53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9"/>
      <color theme="10"/>
      <name val="Geneva"/>
      <family val="2"/>
    </font>
    <font>
      <b/>
      <sz val="10"/>
      <color rgb="FF800000"/>
      <name val="Arial"/>
      <family val="2"/>
    </font>
    <font>
      <b/>
      <sz val="9"/>
      <color rgb="FF800000"/>
      <name val="Arial"/>
      <family val="2"/>
    </font>
    <font>
      <u/>
      <sz val="10"/>
      <color theme="8" tint="-0.249977111117893"/>
      <name val="Arial"/>
      <family val="2"/>
    </font>
    <font>
      <u/>
      <sz val="9"/>
      <color rgb="FF0070C0"/>
      <name val="Geneva"/>
      <family val="2"/>
    </font>
    <font>
      <b/>
      <sz val="9"/>
      <name val="Arial"/>
      <family val="2"/>
    </font>
    <font>
      <sz val="9"/>
      <color rgb="FF800000"/>
      <name val="Arial"/>
      <family val="2"/>
    </font>
    <font>
      <b/>
      <sz val="9"/>
      <color theme="5" tint="-0.249977111117893"/>
      <name val="Arial"/>
      <family val="2"/>
    </font>
    <font>
      <sz val="9"/>
      <color theme="1"/>
      <name val="Arial"/>
      <family val="2"/>
    </font>
    <font>
      <sz val="9"/>
      <color theme="9" tint="-0.499984740745262"/>
      <name val="Arial"/>
      <family val="2"/>
    </font>
    <font>
      <sz val="9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9" tint="-0.249977111117893"/>
      <name val="Arial"/>
      <family val="2"/>
    </font>
    <font>
      <b/>
      <sz val="9"/>
      <color theme="3" tint="-0.249977111117893"/>
      <name val="Geneva"/>
      <family val="2"/>
    </font>
    <font>
      <b/>
      <i/>
      <sz val="9"/>
      <color rgb="FFFF0000"/>
      <name val="Arial"/>
      <family val="2"/>
    </font>
    <font>
      <b/>
      <i/>
      <sz val="9"/>
      <color indexed="48"/>
      <name val="Arial"/>
      <family val="2"/>
    </font>
    <font>
      <i/>
      <sz val="9"/>
      <name val="Arial"/>
      <family val="2"/>
    </font>
    <font>
      <b/>
      <i/>
      <sz val="9"/>
      <color indexed="53"/>
      <name val="Arial"/>
      <family val="2"/>
    </font>
    <font>
      <b/>
      <sz val="9"/>
      <color indexed="48"/>
      <name val="Arial"/>
      <family val="2"/>
    </font>
    <font>
      <sz val="10"/>
      <name val="Geneva"/>
      <family val="2"/>
    </font>
    <font>
      <b/>
      <sz val="9"/>
      <color indexed="10"/>
      <name val="Arial"/>
      <family val="2"/>
    </font>
    <font>
      <sz val="9"/>
      <color theme="5" tint="-0.249977111117893"/>
      <name val="Geneva"/>
    </font>
    <font>
      <sz val="9"/>
      <color theme="5" tint="-0.249977111117893"/>
      <name val="Arial"/>
      <family val="2"/>
    </font>
    <font>
      <b/>
      <sz val="9"/>
      <color rgb="FFFF0000"/>
      <name val="Arial"/>
      <family val="2"/>
    </font>
    <font>
      <sz val="9"/>
      <name val="Geneva"/>
    </font>
    <font>
      <sz val="11"/>
      <color rgb="FF800000"/>
      <name val="Arial"/>
      <family val="2"/>
    </font>
    <font>
      <sz val="9"/>
      <color rgb="FF640013"/>
      <name val="Arial"/>
      <family val="2"/>
    </font>
    <font>
      <sz val="11"/>
      <color rgb="FF640013"/>
      <name val="Arial"/>
      <family val="2"/>
    </font>
    <font>
      <b/>
      <sz val="9"/>
      <color rgb="FF64001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FF0000"/>
      <name val="Arial"/>
      <family val="2"/>
    </font>
    <font>
      <b/>
      <sz val="11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Geneva"/>
      <family val="2"/>
    </font>
    <font>
      <b/>
      <i/>
      <sz val="11"/>
      <color rgb="FFFF0000"/>
      <name val="Arial"/>
      <family val="2"/>
    </font>
    <font>
      <sz val="9"/>
      <color rgb="FFFF0000"/>
      <name val="Geneva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i/>
      <sz val="10"/>
      <name val="Arial"/>
      <family val="2"/>
    </font>
    <font>
      <i/>
      <sz val="9"/>
      <color rgb="FFFF0000"/>
      <name val="Arial"/>
      <family val="2"/>
    </font>
    <font>
      <sz val="9"/>
      <color indexed="8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0"/>
      <name val="Geneva"/>
      <family val="2"/>
    </font>
    <font>
      <sz val="10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9" fillId="0" borderId="0"/>
    <xf numFmtId="0" fontId="40" fillId="0" borderId="0" applyProtection="0"/>
    <xf numFmtId="0" fontId="40" fillId="0" borderId="0" applyProtection="0"/>
    <xf numFmtId="0" fontId="24" fillId="0" borderId="0"/>
  </cellStyleXfs>
  <cellXfs count="170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2" applyAlignment="1" applyProtection="1"/>
    <xf numFmtId="0" fontId="8" fillId="0" borderId="0" xfId="2" quotePrefix="1" applyFont="1" applyAlignment="1" applyProtection="1"/>
    <xf numFmtId="0" fontId="9" fillId="0" borderId="0" xfId="2" quotePrefix="1" applyFont="1" applyAlignment="1" applyProtection="1"/>
    <xf numFmtId="0" fontId="10" fillId="0" borderId="0" xfId="0" applyFont="1"/>
    <xf numFmtId="0" fontId="7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13" fillId="6" borderId="5" xfId="0" applyFont="1" applyFill="1" applyBorder="1" applyAlignment="1">
      <alignment wrapText="1"/>
    </xf>
    <xf numFmtId="0" fontId="10" fillId="0" borderId="5" xfId="0" applyFont="1" applyBorder="1" applyAlignment="1">
      <alignment horizontal="center" wrapText="1"/>
    </xf>
    <xf numFmtId="9" fontId="14" fillId="7" borderId="6" xfId="1" applyFont="1" applyFill="1" applyBorder="1" applyAlignment="1">
      <alignment horizontal="center" vertical="center" wrapText="1"/>
    </xf>
    <xf numFmtId="49" fontId="10" fillId="0" borderId="7" xfId="0" applyNumberFormat="1" applyFont="1" applyBorder="1"/>
    <xf numFmtId="164" fontId="15" fillId="0" borderId="8" xfId="0" applyNumberFormat="1" applyFont="1" applyBorder="1" applyAlignment="1">
      <alignment horizontal="center"/>
    </xf>
    <xf numFmtId="165" fontId="15" fillId="0" borderId="9" xfId="0" applyNumberFormat="1" applyFont="1" applyBorder="1" applyAlignment="1">
      <alignment horizontal="center"/>
    </xf>
    <xf numFmtId="165" fontId="15" fillId="8" borderId="8" xfId="0" applyNumberFormat="1" applyFont="1" applyFill="1" applyBorder="1" applyAlignment="1">
      <alignment horizontal="center"/>
    </xf>
    <xf numFmtId="165" fontId="15" fillId="4" borderId="8" xfId="0" applyNumberFormat="1" applyFont="1" applyFill="1" applyBorder="1" applyAlignment="1">
      <alignment horizontal="center"/>
    </xf>
    <xf numFmtId="10" fontId="11" fillId="0" borderId="8" xfId="1" applyNumberFormat="1" applyFont="1" applyBorder="1" applyAlignment="1">
      <alignment horizontal="center"/>
    </xf>
    <xf numFmtId="165" fontId="11" fillId="0" borderId="8" xfId="1" applyNumberFormat="1" applyFont="1" applyBorder="1" applyAlignment="1">
      <alignment horizontal="center"/>
    </xf>
    <xf numFmtId="165" fontId="7" fillId="0" borderId="8" xfId="1" applyNumberFormat="1" applyFont="1" applyBorder="1" applyAlignment="1">
      <alignment horizontal="center"/>
    </xf>
    <xf numFmtId="165" fontId="15" fillId="0" borderId="8" xfId="1" applyNumberFormat="1" applyFont="1" applyBorder="1" applyAlignment="1">
      <alignment horizontal="center"/>
    </xf>
    <xf numFmtId="165" fontId="13" fillId="0" borderId="8" xfId="0" applyNumberFormat="1" applyFont="1" applyBorder="1"/>
    <xf numFmtId="10" fontId="10" fillId="0" borderId="8" xfId="1" applyNumberFormat="1" applyFont="1" applyBorder="1" applyAlignment="1">
      <alignment horizontal="center"/>
    </xf>
    <xf numFmtId="9" fontId="14" fillId="7" borderId="8" xfId="1" applyFont="1" applyFill="1" applyBorder="1" applyAlignment="1">
      <alignment horizontal="center" vertical="center"/>
    </xf>
    <xf numFmtId="0" fontId="3" fillId="0" borderId="7" xfId="0" applyFont="1" applyBorder="1"/>
    <xf numFmtId="165" fontId="15" fillId="4" borderId="7" xfId="0" applyNumberFormat="1" applyFont="1" applyFill="1" applyBorder="1" applyAlignment="1">
      <alignment horizontal="center"/>
    </xf>
    <xf numFmtId="10" fontId="11" fillId="0" borderId="7" xfId="1" applyNumberFormat="1" applyFont="1" applyBorder="1" applyAlignment="1">
      <alignment horizontal="center"/>
    </xf>
    <xf numFmtId="165" fontId="11" fillId="0" borderId="7" xfId="1" applyNumberFormat="1" applyFont="1" applyBorder="1" applyAlignment="1">
      <alignment horizontal="center"/>
    </xf>
    <xf numFmtId="165" fontId="7" fillId="0" borderId="7" xfId="1" applyNumberFormat="1" applyFont="1" applyBorder="1" applyAlignment="1">
      <alignment horizontal="center"/>
    </xf>
    <xf numFmtId="165" fontId="15" fillId="0" borderId="7" xfId="1" applyNumberFormat="1" applyFont="1" applyBorder="1" applyAlignment="1">
      <alignment horizontal="center"/>
    </xf>
    <xf numFmtId="165" fontId="13" fillId="0" borderId="7" xfId="0" applyNumberFormat="1" applyFont="1" applyBorder="1"/>
    <xf numFmtId="9" fontId="14" fillId="7" borderId="7" xfId="1" applyFont="1" applyFill="1" applyBorder="1" applyAlignment="1">
      <alignment horizontal="center" vertical="center"/>
    </xf>
    <xf numFmtId="49" fontId="11" fillId="0" borderId="7" xfId="1" applyNumberFormat="1" applyFont="1" applyBorder="1" applyAlignment="1">
      <alignment horizontal="center" wrapText="1"/>
    </xf>
    <xf numFmtId="164" fontId="15" fillId="0" borderId="7" xfId="0" applyNumberFormat="1" applyFont="1" applyBorder="1" applyAlignment="1">
      <alignment horizontal="center"/>
    </xf>
    <xf numFmtId="164" fontId="15" fillId="0" borderId="10" xfId="0" applyNumberFormat="1" applyFont="1" applyBorder="1" applyAlignment="1">
      <alignment horizontal="center"/>
    </xf>
    <xf numFmtId="165" fontId="15" fillId="4" borderId="10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left"/>
    </xf>
    <xf numFmtId="164" fontId="16" fillId="0" borderId="7" xfId="0" applyNumberFormat="1" applyFont="1" applyBorder="1" applyAlignment="1">
      <alignment horizontal="center"/>
    </xf>
    <xf numFmtId="165" fontId="16" fillId="0" borderId="7" xfId="0" applyNumberFormat="1" applyFont="1" applyBorder="1" applyAlignment="1">
      <alignment horizontal="center"/>
    </xf>
    <xf numFmtId="165" fontId="16" fillId="3" borderId="7" xfId="0" applyNumberFormat="1" applyFont="1" applyFill="1" applyBorder="1" applyAlignment="1">
      <alignment horizontal="center"/>
    </xf>
    <xf numFmtId="165" fontId="16" fillId="4" borderId="7" xfId="0" applyNumberFormat="1" applyFont="1" applyFill="1" applyBorder="1" applyAlignment="1">
      <alignment horizontal="center"/>
    </xf>
    <xf numFmtId="10" fontId="11" fillId="9" borderId="7" xfId="1" applyNumberFormat="1" applyFont="1" applyFill="1" applyBorder="1" applyAlignment="1">
      <alignment horizontal="center"/>
    </xf>
    <xf numFmtId="166" fontId="7" fillId="9" borderId="7" xfId="1" applyNumberFormat="1" applyFont="1" applyFill="1" applyBorder="1" applyAlignment="1">
      <alignment horizontal="center"/>
    </xf>
    <xf numFmtId="165" fontId="16" fillId="5" borderId="7" xfId="1" applyNumberFormat="1" applyFont="1" applyFill="1" applyBorder="1" applyAlignment="1">
      <alignment horizontal="center"/>
    </xf>
    <xf numFmtId="165" fontId="13" fillId="6" borderId="7" xfId="0" applyNumberFormat="1" applyFont="1" applyFill="1" applyBorder="1"/>
    <xf numFmtId="10" fontId="10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164" fontId="17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10" fontId="18" fillId="0" borderId="0" xfId="0" applyNumberFormat="1" applyFont="1"/>
    <xf numFmtId="164" fontId="19" fillId="0" borderId="7" xfId="0" applyNumberFormat="1" applyFont="1" applyBorder="1" applyAlignment="1">
      <alignment horizontal="center"/>
    </xf>
    <xf numFmtId="164" fontId="19" fillId="0" borderId="7" xfId="0" applyNumberFormat="1" applyFont="1" applyBorder="1" applyAlignment="1">
      <alignment horizontal="left"/>
    </xf>
    <xf numFmtId="164" fontId="20" fillId="0" borderId="7" xfId="0" applyNumberFormat="1" applyFont="1" applyBorder="1" applyAlignment="1">
      <alignment horizontal="center"/>
    </xf>
    <xf numFmtId="167" fontId="3" fillId="0" borderId="0" xfId="0" applyNumberFormat="1" applyFont="1"/>
    <xf numFmtId="167" fontId="21" fillId="0" borderId="8" xfId="0" applyNumberFormat="1" applyFont="1" applyBorder="1"/>
    <xf numFmtId="164" fontId="19" fillId="0" borderId="7" xfId="0" applyNumberFormat="1" applyFont="1" applyBorder="1" applyAlignment="1">
      <alignment horizontal="right"/>
    </xf>
    <xf numFmtId="168" fontId="22" fillId="0" borderId="7" xfId="0" applyNumberFormat="1" applyFont="1" applyBorder="1" applyAlignment="1">
      <alignment horizontal="center"/>
    </xf>
    <xf numFmtId="165" fontId="19" fillId="0" borderId="7" xfId="0" applyNumberFormat="1" applyFont="1" applyBorder="1" applyAlignment="1">
      <alignment horizontal="center"/>
    </xf>
    <xf numFmtId="165" fontId="13" fillId="0" borderId="0" xfId="0" applyNumberFormat="1" applyFont="1"/>
    <xf numFmtId="164" fontId="23" fillId="0" borderId="7" xfId="0" applyNumberFormat="1" applyFont="1" applyBorder="1" applyAlignment="1">
      <alignment horizontal="center"/>
    </xf>
    <xf numFmtId="164" fontId="16" fillId="0" borderId="7" xfId="0" applyNumberFormat="1" applyFont="1" applyBorder="1" applyAlignment="1">
      <alignment horizontal="right"/>
    </xf>
    <xf numFmtId="10" fontId="16" fillId="0" borderId="7" xfId="0" applyNumberFormat="1" applyFont="1" applyBorder="1" applyAlignment="1">
      <alignment horizontal="center"/>
    </xf>
    <xf numFmtId="3" fontId="25" fillId="0" borderId="0" xfId="3" applyNumberFormat="1" applyFont="1" applyAlignment="1">
      <alignment horizontal="right"/>
    </xf>
    <xf numFmtId="0" fontId="25" fillId="0" borderId="0" xfId="0" applyFont="1"/>
    <xf numFmtId="3" fontId="3" fillId="0" borderId="0" xfId="0" applyNumberFormat="1" applyFont="1"/>
    <xf numFmtId="0" fontId="26" fillId="0" borderId="0" xfId="0" applyFont="1"/>
    <xf numFmtId="0" fontId="5" fillId="0" borderId="0" xfId="2" quotePrefix="1" applyAlignment="1" applyProtection="1"/>
    <xf numFmtId="0" fontId="27" fillId="0" borderId="0" xfId="0" applyFont="1"/>
    <xf numFmtId="0" fontId="28" fillId="0" borderId="7" xfId="0" applyFont="1" applyBorder="1" applyAlignment="1">
      <alignment horizontal="right"/>
    </xf>
    <xf numFmtId="165" fontId="28" fillId="0" borderId="11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4" applyFont="1" applyAlignment="1">
      <alignment horizontal="center" wrapText="1"/>
    </xf>
    <xf numFmtId="0" fontId="3" fillId="10" borderId="12" xfId="0" applyFont="1" applyFill="1" applyBorder="1" applyAlignment="1">
      <alignment horizontal="left"/>
    </xf>
    <xf numFmtId="0" fontId="3" fillId="10" borderId="13" xfId="0" applyFont="1" applyFill="1" applyBorder="1" applyAlignment="1">
      <alignment horizontal="center" wrapText="1"/>
    </xf>
    <xf numFmtId="0" fontId="3" fillId="10" borderId="11" xfId="0" applyFont="1" applyFill="1" applyBorder="1" applyAlignment="1">
      <alignment horizontal="center" wrapText="1"/>
    </xf>
    <xf numFmtId="0" fontId="11" fillId="0" borderId="14" xfId="0" applyFont="1" applyBorder="1"/>
    <xf numFmtId="0" fontId="11" fillId="0" borderId="15" xfId="0" applyFont="1" applyBorder="1"/>
    <xf numFmtId="0" fontId="11" fillId="0" borderId="16" xfId="0" applyFont="1" applyBorder="1"/>
    <xf numFmtId="165" fontId="11" fillId="0" borderId="0" xfId="0" applyNumberFormat="1" applyFont="1" applyAlignment="1">
      <alignment horizontal="center"/>
    </xf>
    <xf numFmtId="0" fontId="11" fillId="0" borderId="17" xfId="0" applyFont="1" applyBorder="1"/>
    <xf numFmtId="10" fontId="11" fillId="0" borderId="0" xfId="1" applyNumberFormat="1" applyFont="1"/>
    <xf numFmtId="0" fontId="11" fillId="0" borderId="18" xfId="0" applyFont="1" applyBorder="1"/>
    <xf numFmtId="165" fontId="7" fillId="0" borderId="0" xfId="0" applyNumberFormat="1" applyFont="1" applyAlignment="1">
      <alignment horizontal="center"/>
    </xf>
    <xf numFmtId="0" fontId="30" fillId="0" borderId="19" xfId="0" applyFont="1" applyBorder="1"/>
    <xf numFmtId="0" fontId="30" fillId="0" borderId="20" xfId="0" applyFont="1" applyBorder="1"/>
    <xf numFmtId="0" fontId="11" fillId="0" borderId="21" xfId="0" applyFont="1" applyBorder="1"/>
    <xf numFmtId="0" fontId="31" fillId="0" borderId="0" xfId="0" applyFont="1" applyAlignment="1">
      <alignment horizontal="center" wrapText="1"/>
    </xf>
    <xf numFmtId="0" fontId="31" fillId="0" borderId="0" xfId="0" applyFont="1"/>
    <xf numFmtId="10" fontId="31" fillId="0" borderId="0" xfId="1" applyNumberFormat="1" applyFont="1" applyAlignment="1">
      <alignment horizontal="center"/>
    </xf>
    <xf numFmtId="165" fontId="31" fillId="0" borderId="0" xfId="0" applyNumberFormat="1" applyFont="1" applyAlignment="1">
      <alignment horizontal="center"/>
    </xf>
    <xf numFmtId="10" fontId="31" fillId="0" borderId="0" xfId="0" applyNumberFormat="1" applyFont="1" applyAlignment="1">
      <alignment horizontal="center"/>
    </xf>
    <xf numFmtId="0" fontId="32" fillId="0" borderId="0" xfId="0" applyFont="1"/>
    <xf numFmtId="0" fontId="31" fillId="0" borderId="0" xfId="0" applyFont="1" applyAlignment="1">
      <alignment horizontal="right"/>
    </xf>
    <xf numFmtId="165" fontId="33" fillId="0" borderId="0" xfId="0" applyNumberFormat="1" applyFont="1" applyAlignment="1">
      <alignment horizontal="center"/>
    </xf>
    <xf numFmtId="1" fontId="3" fillId="0" borderId="0" xfId="0" applyNumberFormat="1" applyFont="1"/>
    <xf numFmtId="0" fontId="36" fillId="0" borderId="0" xfId="0" applyFont="1"/>
    <xf numFmtId="0" fontId="21" fillId="0" borderId="0" xfId="0" applyFont="1"/>
    <xf numFmtId="0" fontId="37" fillId="0" borderId="0" xfId="0" applyFont="1"/>
    <xf numFmtId="0" fontId="38" fillId="0" borderId="0" xfId="0" applyFont="1" applyAlignment="1">
      <alignment horizontal="left"/>
    </xf>
    <xf numFmtId="0" fontId="39" fillId="2" borderId="7" xfId="0" applyFont="1" applyFill="1" applyBorder="1" applyAlignment="1">
      <alignment horizontal="center"/>
    </xf>
    <xf numFmtId="0" fontId="39" fillId="11" borderId="7" xfId="0" applyFont="1" applyFill="1" applyBorder="1" applyAlignment="1">
      <alignment horizontal="center"/>
    </xf>
    <xf numFmtId="0" fontId="39" fillId="2" borderId="7" xfId="5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" fontId="39" fillId="0" borderId="7" xfId="0" applyNumberFormat="1" applyFont="1" applyBorder="1" applyAlignment="1">
      <alignment horizontal="left"/>
    </xf>
    <xf numFmtId="167" fontId="4" fillId="0" borderId="7" xfId="0" applyNumberFormat="1" applyFont="1" applyBorder="1" applyAlignment="1">
      <alignment horizontal="center"/>
    </xf>
    <xf numFmtId="167" fontId="43" fillId="11" borderId="7" xfId="0" applyNumberFormat="1" applyFont="1" applyFill="1" applyBorder="1" applyAlignment="1">
      <alignment horizontal="center"/>
    </xf>
    <xf numFmtId="167" fontId="39" fillId="0" borderId="7" xfId="0" applyNumberFormat="1" applyFont="1" applyBorder="1" applyAlignment="1">
      <alignment horizontal="center"/>
    </xf>
    <xf numFmtId="164" fontId="24" fillId="0" borderId="7" xfId="6" applyNumberFormat="1" applyFont="1" applyBorder="1" applyAlignment="1">
      <alignment horizontal="center"/>
    </xf>
    <xf numFmtId="167" fontId="44" fillId="0" borderId="0" xfId="0" applyNumberFormat="1" applyFont="1" applyAlignment="1">
      <alignment horizontal="center"/>
    </xf>
    <xf numFmtId="0" fontId="4" fillId="0" borderId="7" xfId="0" applyFont="1" applyBorder="1"/>
    <xf numFmtId="167" fontId="4" fillId="9" borderId="7" xfId="0" applyNumberFormat="1" applyFont="1" applyFill="1" applyBorder="1" applyAlignment="1">
      <alignment horizontal="center"/>
    </xf>
    <xf numFmtId="167" fontId="4" fillId="2" borderId="7" xfId="0" applyNumberFormat="1" applyFont="1" applyFill="1" applyBorder="1" applyAlignment="1">
      <alignment horizontal="center"/>
    </xf>
    <xf numFmtId="167" fontId="45" fillId="11" borderId="7" xfId="0" applyNumberFormat="1" applyFont="1" applyFill="1" applyBorder="1" applyAlignment="1">
      <alignment horizontal="center"/>
    </xf>
    <xf numFmtId="167" fontId="45" fillId="0" borderId="0" xfId="0" applyNumberFormat="1" applyFont="1" applyAlignment="1">
      <alignment horizontal="center"/>
    </xf>
    <xf numFmtId="167" fontId="45" fillId="11" borderId="0" xfId="0" applyNumberFormat="1" applyFont="1" applyFill="1" applyAlignment="1">
      <alignment horizontal="center"/>
    </xf>
    <xf numFmtId="0" fontId="3" fillId="12" borderId="0" xfId="0" applyFont="1" applyFill="1"/>
    <xf numFmtId="0" fontId="21" fillId="13" borderId="0" xfId="0" applyFont="1" applyFill="1"/>
    <xf numFmtId="0" fontId="41" fillId="0" borderId="7" xfId="0" applyFont="1" applyBorder="1" applyAlignment="1">
      <alignment horizontal="center"/>
    </xf>
    <xf numFmtId="167" fontId="39" fillId="11" borderId="7" xfId="0" applyNumberFormat="1" applyFont="1" applyFill="1" applyBorder="1" applyAlignment="1">
      <alignment horizontal="center"/>
    </xf>
    <xf numFmtId="167" fontId="44" fillId="0" borderId="7" xfId="0" applyNumberFormat="1" applyFont="1" applyBorder="1" applyAlignment="1">
      <alignment horizontal="center"/>
    </xf>
    <xf numFmtId="167" fontId="45" fillId="9" borderId="7" xfId="0" applyNumberFormat="1" applyFont="1" applyFill="1" applyBorder="1" applyAlignment="1">
      <alignment horizontal="center"/>
    </xf>
    <xf numFmtId="167" fontId="45" fillId="2" borderId="7" xfId="0" applyNumberFormat="1" applyFont="1" applyFill="1" applyBorder="1" applyAlignment="1">
      <alignment horizontal="center"/>
    </xf>
    <xf numFmtId="167" fontId="4" fillId="11" borderId="7" xfId="0" applyNumberFormat="1" applyFont="1" applyFill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7" fontId="39" fillId="11" borderId="0" xfId="0" applyNumberFormat="1" applyFont="1" applyFill="1" applyAlignment="1">
      <alignment horizontal="center"/>
    </xf>
    <xf numFmtId="167" fontId="39" fillId="0" borderId="8" xfId="0" applyNumberFormat="1" applyFont="1" applyBorder="1" applyAlignment="1">
      <alignment horizontal="center"/>
    </xf>
    <xf numFmtId="167" fontId="19" fillId="0" borderId="0" xfId="0" applyNumberFormat="1" applyFont="1" applyAlignment="1">
      <alignment horizontal="center"/>
    </xf>
    <xf numFmtId="0" fontId="46" fillId="13" borderId="0" xfId="0" applyFont="1" applyFill="1" applyAlignment="1">
      <alignment horizontal="center"/>
    </xf>
    <xf numFmtId="0" fontId="47" fillId="0" borderId="0" xfId="0" applyFont="1"/>
    <xf numFmtId="0" fontId="48" fillId="0" borderId="0" xfId="0" applyFont="1"/>
    <xf numFmtId="167" fontId="45" fillId="14" borderId="7" xfId="0" applyNumberFormat="1" applyFont="1" applyFill="1" applyBorder="1" applyAlignment="1">
      <alignment horizontal="center"/>
    </xf>
    <xf numFmtId="0" fontId="50" fillId="0" borderId="0" xfId="0" applyFont="1" applyAlignment="1">
      <alignment horizontal="right"/>
    </xf>
    <xf numFmtId="165" fontId="50" fillId="0" borderId="7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51" fillId="0" borderId="7" xfId="2" applyFont="1" applyBorder="1" applyAlignment="1" applyProtection="1"/>
    <xf numFmtId="0" fontId="49" fillId="15" borderId="7" xfId="0" applyFont="1" applyFill="1" applyBorder="1" applyAlignment="1">
      <alignment horizontal="center" wrapText="1"/>
    </xf>
    <xf numFmtId="0" fontId="1" fillId="15" borderId="7" xfId="0" applyFont="1" applyFill="1" applyBorder="1" applyAlignment="1">
      <alignment horizontal="center" wrapText="1"/>
    </xf>
    <xf numFmtId="0" fontId="1" fillId="15" borderId="11" xfId="0" applyFont="1" applyFill="1" applyBorder="1" applyAlignment="1">
      <alignment horizontal="center" wrapText="1"/>
    </xf>
    <xf numFmtId="0" fontId="50" fillId="15" borderId="22" xfId="0" applyFont="1" applyFill="1" applyBorder="1" applyAlignment="1">
      <alignment horizontal="center"/>
    </xf>
    <xf numFmtId="165" fontId="49" fillId="0" borderId="7" xfId="0" applyNumberFormat="1" applyFont="1" applyBorder="1" applyAlignment="1">
      <alignment horizontal="center"/>
    </xf>
    <xf numFmtId="0" fontId="3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4" applyFont="1" applyAlignment="1">
      <alignment horizontal="center" wrapText="1"/>
    </xf>
    <xf numFmtId="0" fontId="0" fillId="16" borderId="0" xfId="0" applyFill="1" applyAlignment="1">
      <alignment horizontal="center"/>
    </xf>
    <xf numFmtId="17" fontId="0" fillId="16" borderId="7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52" fillId="0" borderId="12" xfId="3" applyFont="1" applyBorder="1" applyAlignment="1">
      <alignment horizontal="left"/>
    </xf>
    <xf numFmtId="3" fontId="52" fillId="0" borderId="7" xfId="7" applyNumberFormat="1" applyFont="1" applyBorder="1"/>
  </cellXfs>
  <cellStyles count="8">
    <cellStyle name="Hyperlink" xfId="2" builtinId="8"/>
    <cellStyle name="Normal" xfId="0" builtinId="0"/>
    <cellStyle name="Normal 4" xfId="4" xr:uid="{B91BF421-7721-41DB-A16B-2063092C4D1B}"/>
    <cellStyle name="Normal_2008 DMRs" xfId="5" xr:uid="{DC33430C-D1DC-4EA3-9A00-D0CC28C69066}"/>
    <cellStyle name="Normal_Crnwd Daily Flow" xfId="6" xr:uid="{3A6BBA8E-1DC7-4878-BCEF-6B8C22B79282}"/>
    <cellStyle name="Normal_FLORIDA - UFW" xfId="3" xr:uid="{DC319D3E-784A-4D1E-9676-1A63E0980B99}"/>
    <cellStyle name="Normal_Water Account-Chlt/2002" xfId="7" xr:uid="{078D28B1-880A-4A37-A97B-2BAD1E93D557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../../Documents%20and%20Settings/Operations%20Reporting/Monthly%20Water%20Acct%20Forms/Monthly%20Water%20Acct%20Input%20-%20FL/Water%20Accountability%20Form%20Data%20Input%20-%20Florida.xlsm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33739-EF84-4AA8-B26F-373185476C52}">
  <dimension ref="A1:Z4"/>
  <sheetViews>
    <sheetView workbookViewId="0">
      <selection activeCell="D26" sqref="D26"/>
    </sheetView>
  </sheetViews>
  <sheetFormatPr defaultRowHeight="14.25"/>
  <sheetData>
    <row r="1" spans="1:26" ht="15" thickBot="1"/>
    <row r="2" spans="1:26" ht="30.75" thickBot="1">
      <c r="A2" s="154">
        <v>2019</v>
      </c>
      <c r="B2" s="153" t="s">
        <v>85</v>
      </c>
      <c r="C2" s="152" t="s">
        <v>84</v>
      </c>
      <c r="D2" s="152" t="s">
        <v>83</v>
      </c>
      <c r="E2" s="152" t="s">
        <v>82</v>
      </c>
      <c r="F2" s="152" t="s">
        <v>81</v>
      </c>
      <c r="G2" s="152" t="s">
        <v>80</v>
      </c>
      <c r="H2" s="152" t="s">
        <v>79</v>
      </c>
      <c r="I2" s="152" t="s">
        <v>78</v>
      </c>
      <c r="J2" s="152" t="s">
        <v>77</v>
      </c>
      <c r="K2" s="152" t="s">
        <v>76</v>
      </c>
      <c r="L2" s="152" t="s">
        <v>75</v>
      </c>
      <c r="M2" s="152" t="s">
        <v>74</v>
      </c>
      <c r="N2" s="152" t="s">
        <v>73</v>
      </c>
      <c r="O2" s="152" t="s">
        <v>72</v>
      </c>
      <c r="P2" s="152" t="s">
        <v>71</v>
      </c>
      <c r="Q2" s="152" t="s">
        <v>70</v>
      </c>
      <c r="R2" s="152" t="s">
        <v>69</v>
      </c>
      <c r="S2" s="152" t="s">
        <v>68</v>
      </c>
      <c r="T2" s="152" t="s">
        <v>67</v>
      </c>
      <c r="U2" s="152" t="s">
        <v>66</v>
      </c>
      <c r="V2" s="152" t="s">
        <v>65</v>
      </c>
      <c r="W2" s="152" t="s">
        <v>64</v>
      </c>
      <c r="X2" s="152" t="s">
        <v>63</v>
      </c>
      <c r="Y2" s="152" t="s">
        <v>62</v>
      </c>
      <c r="Z2" s="151" t="s">
        <v>61</v>
      </c>
    </row>
    <row r="3" spans="1:26" ht="41.25" customHeight="1">
      <c r="A3" s="150" t="s">
        <v>60</v>
      </c>
      <c r="B3" s="149">
        <v>2.3999999999999998E-3</v>
      </c>
      <c r="C3" s="149">
        <v>0</v>
      </c>
      <c r="D3" s="149">
        <v>2.1517000000000001E-2</v>
      </c>
      <c r="E3" s="149">
        <v>0</v>
      </c>
      <c r="F3" s="149">
        <v>2.3538E-2</v>
      </c>
      <c r="G3" s="149">
        <v>0</v>
      </c>
      <c r="H3" s="149">
        <v>2.2884000000000002E-2</v>
      </c>
      <c r="I3" s="149">
        <v>0</v>
      </c>
      <c r="J3" s="149">
        <v>1.0553999999999999E-2</v>
      </c>
      <c r="K3" s="149">
        <v>0.05</v>
      </c>
      <c r="L3" s="149">
        <v>7.8709999999999995E-3</v>
      </c>
      <c r="M3" s="149">
        <v>0</v>
      </c>
      <c r="N3" s="149">
        <v>1.2310000000000001E-3</v>
      </c>
      <c r="O3" s="149">
        <v>0</v>
      </c>
      <c r="P3" s="149">
        <v>3.356E-3</v>
      </c>
      <c r="Q3" s="149">
        <v>1E-3</v>
      </c>
      <c r="R3" s="149">
        <v>6.3080000000000002E-3</v>
      </c>
      <c r="S3" s="149">
        <v>0</v>
      </c>
      <c r="T3" s="149">
        <v>5.4970000000000001E-3</v>
      </c>
      <c r="U3" s="149">
        <v>0</v>
      </c>
      <c r="V3" s="149">
        <v>1.4999999999999999E-4</v>
      </c>
      <c r="W3" s="149">
        <v>0</v>
      </c>
      <c r="X3" s="149">
        <v>3.0300000000000001E-3</v>
      </c>
      <c r="Y3" s="149">
        <v>0</v>
      </c>
      <c r="Z3" s="148">
        <f>SUM(B3:Y3)</f>
        <v>0.15933600000000001</v>
      </c>
    </row>
    <row r="4" spans="1:26" ht="27.75" customHeight="1">
      <c r="A4" s="147" t="s">
        <v>54</v>
      </c>
      <c r="B4" s="155">
        <f>SUM(B3:C3)</f>
        <v>2.3999999999999998E-3</v>
      </c>
      <c r="C4" s="155"/>
      <c r="D4" s="155">
        <f>SUM(D3:E3)</f>
        <v>2.1517000000000001E-2</v>
      </c>
      <c r="E4" s="155"/>
      <c r="F4" s="155">
        <f>SUM(F3:G3)</f>
        <v>2.3538E-2</v>
      </c>
      <c r="G4" s="155"/>
      <c r="H4" s="155">
        <f>SUM(H3:I3)</f>
        <v>2.2884000000000002E-2</v>
      </c>
      <c r="I4" s="155"/>
      <c r="J4" s="155">
        <f>SUM(J3:K3)</f>
        <v>6.0554000000000004E-2</v>
      </c>
      <c r="K4" s="155"/>
      <c r="L4" s="155">
        <f>SUM(L3:M3)</f>
        <v>7.8709999999999995E-3</v>
      </c>
      <c r="M4" s="155"/>
      <c r="N4" s="155">
        <f>SUM(N3:O3)</f>
        <v>1.2310000000000001E-3</v>
      </c>
      <c r="O4" s="155"/>
      <c r="P4" s="155">
        <f>SUM(P3:Q3)</f>
        <v>4.3560000000000005E-3</v>
      </c>
      <c r="Q4" s="155"/>
      <c r="R4" s="155">
        <f>SUM(R3:S3)</f>
        <v>6.3080000000000002E-3</v>
      </c>
      <c r="S4" s="155"/>
      <c r="T4" s="155">
        <f>SUM(T3:U3)</f>
        <v>5.4970000000000001E-3</v>
      </c>
      <c r="U4" s="155"/>
      <c r="V4" s="155">
        <f>SUM(V3:W3)</f>
        <v>1.4999999999999999E-4</v>
      </c>
      <c r="W4" s="155"/>
      <c r="X4" s="155">
        <f>SUM(X3:Y3)</f>
        <v>3.0300000000000001E-3</v>
      </c>
      <c r="Y4" s="155"/>
    </row>
  </sheetData>
  <mergeCells count="12"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hyperlinks>
    <hyperlink ref="A3" location="Pennbrooke!A1" display="Pennbrooke" xr:uid="{8C4B56B4-98AE-478F-9F87-32C5D10A83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BD9C6-BF66-4258-8B85-87EC640D10B8}">
  <dimension ref="A1:P2"/>
  <sheetViews>
    <sheetView tabSelected="1" workbookViewId="0">
      <selection activeCell="A2" sqref="A2:XFD2"/>
    </sheetView>
  </sheetViews>
  <sheetFormatPr defaultRowHeight="14.25"/>
  <sheetData>
    <row r="1" spans="1:16" ht="19.5" customHeight="1">
      <c r="A1" s="165" t="s">
        <v>86</v>
      </c>
      <c r="B1" s="166">
        <v>43466</v>
      </c>
      <c r="C1" s="166">
        <v>43497</v>
      </c>
      <c r="D1" s="166">
        <v>43525</v>
      </c>
      <c r="E1" s="166">
        <v>43556</v>
      </c>
      <c r="F1" s="166">
        <v>43586</v>
      </c>
      <c r="G1" s="166">
        <v>43617</v>
      </c>
      <c r="H1" s="166">
        <v>43647</v>
      </c>
      <c r="I1" s="166">
        <v>43678</v>
      </c>
      <c r="J1" s="166">
        <v>43725</v>
      </c>
      <c r="K1" s="166">
        <v>43755</v>
      </c>
      <c r="L1" s="166">
        <v>43786</v>
      </c>
      <c r="M1" s="166">
        <v>43816</v>
      </c>
      <c r="N1" s="167"/>
      <c r="O1" s="167"/>
      <c r="P1" s="167"/>
    </row>
    <row r="2" spans="1:16" ht="19.5" customHeight="1">
      <c r="A2" s="168" t="s">
        <v>60</v>
      </c>
      <c r="B2" s="169">
        <v>9550999.9999999981</v>
      </c>
      <c r="C2" s="169">
        <v>9481000</v>
      </c>
      <c r="D2" s="169">
        <v>12069999.999999998</v>
      </c>
      <c r="E2" s="169">
        <v>11593000</v>
      </c>
      <c r="F2" s="169">
        <v>13544999.999999998</v>
      </c>
      <c r="G2" s="169">
        <v>11871000</v>
      </c>
      <c r="H2" s="169">
        <v>11045000.000000002</v>
      </c>
      <c r="I2" s="169">
        <v>8975000</v>
      </c>
      <c r="J2" s="169">
        <v>11677000</v>
      </c>
      <c r="K2" s="169">
        <v>13138000.000000002</v>
      </c>
      <c r="L2" s="169">
        <v>11482000.000000002</v>
      </c>
      <c r="M2" s="169">
        <v>10097000.000000002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BAE6F-E90C-43CF-9D6E-015E5D38907F}">
  <sheetPr>
    <tabColor rgb="FF00B050"/>
  </sheetPr>
  <dimension ref="A1:S38"/>
  <sheetViews>
    <sheetView topLeftCell="A7" zoomScaleNormal="100" workbookViewId="0">
      <selection activeCell="A8" sqref="A8"/>
    </sheetView>
  </sheetViews>
  <sheetFormatPr defaultRowHeight="14.25"/>
  <cols>
    <col min="1" max="1" width="15.375" customWidth="1"/>
    <col min="2" max="2" width="9.125" bestFit="1" customWidth="1"/>
    <col min="3" max="3" width="9.25" customWidth="1"/>
    <col min="4" max="4" width="9.125" customWidth="1"/>
    <col min="5" max="5" width="9.875" customWidth="1"/>
    <col min="6" max="6" width="9.25" customWidth="1"/>
    <col min="7" max="7" width="9.875" customWidth="1"/>
    <col min="8" max="8" width="0" hidden="1" customWidth="1"/>
    <col min="9" max="9" width="11.125" customWidth="1"/>
    <col min="10" max="10" width="9" customWidth="1"/>
    <col min="11" max="11" width="9.375" customWidth="1"/>
    <col min="12" max="14" width="9.25" customWidth="1"/>
    <col min="15" max="15" width="11.625" customWidth="1"/>
    <col min="16" max="16" width="11.5" customWidth="1"/>
  </cols>
  <sheetData>
    <row r="1" spans="1:18" ht="15.75">
      <c r="A1" s="1" t="s">
        <v>0</v>
      </c>
      <c r="B1" s="1"/>
      <c r="C1" s="1"/>
      <c r="D1" s="2"/>
      <c r="E1" s="2"/>
      <c r="F1" s="2"/>
      <c r="G1" s="2"/>
      <c r="H1" s="1"/>
      <c r="I1" s="3"/>
    </row>
    <row r="2" spans="1:18" ht="14.25" customHeight="1">
      <c r="A2" s="4" t="s">
        <v>1</v>
      </c>
      <c r="B2" s="4"/>
      <c r="C2" s="4"/>
      <c r="D2" s="4"/>
      <c r="E2" s="3"/>
      <c r="F2" s="5"/>
      <c r="G2" s="4"/>
      <c r="H2" s="3"/>
      <c r="I2" s="3"/>
    </row>
    <row r="3" spans="1:18" ht="31.9" customHeight="1">
      <c r="A3" s="4" t="s">
        <v>2</v>
      </c>
      <c r="B3" s="4"/>
      <c r="C3" s="4" t="s">
        <v>3</v>
      </c>
      <c r="D3" s="4"/>
      <c r="E3" s="4"/>
      <c r="F3" s="4"/>
      <c r="G3" s="4"/>
      <c r="H3" s="3"/>
      <c r="I3" s="3"/>
      <c r="J3" s="157"/>
      <c r="K3" s="158"/>
      <c r="L3" s="158"/>
      <c r="M3" s="158"/>
      <c r="N3" s="158"/>
    </row>
    <row r="4" spans="1:18" ht="18" customHeight="1">
      <c r="A4" s="4" t="s">
        <v>4</v>
      </c>
      <c r="B4" s="4"/>
      <c r="C4" s="4"/>
      <c r="D4" s="4"/>
      <c r="E4" s="4"/>
      <c r="F4" s="4"/>
      <c r="G4" s="4"/>
      <c r="H4" s="3"/>
      <c r="I4" s="3"/>
    </row>
    <row r="5" spans="1:18">
      <c r="A5" s="3"/>
      <c r="B5" s="3"/>
      <c r="C5" s="3"/>
      <c r="F5" s="3"/>
      <c r="G5" s="3"/>
      <c r="H5" s="3"/>
      <c r="I5" s="3"/>
    </row>
    <row r="6" spans="1:18">
      <c r="A6" s="3"/>
      <c r="B6" s="3"/>
      <c r="C6" s="3"/>
      <c r="D6" s="3"/>
      <c r="E6" s="3"/>
      <c r="F6" s="3"/>
      <c r="G6" s="3"/>
      <c r="H6" s="3"/>
      <c r="I6" s="3"/>
    </row>
    <row r="7" spans="1:18" ht="15" thickBot="1">
      <c r="A7" s="6" t="s">
        <v>5</v>
      </c>
      <c r="B7" s="3"/>
      <c r="C7" s="3"/>
      <c r="D7" s="3"/>
      <c r="E7" s="3"/>
      <c r="F7" s="3"/>
      <c r="G7" s="3"/>
      <c r="H7" s="3"/>
      <c r="I7" s="3"/>
    </row>
    <row r="8" spans="1:18" s="11" customFormat="1" ht="36.75" customHeight="1" thickBot="1">
      <c r="A8" s="7" t="s">
        <v>6</v>
      </c>
      <c r="B8" s="8"/>
      <c r="C8" s="8"/>
      <c r="D8" s="8"/>
      <c r="E8" s="159" t="s">
        <v>7</v>
      </c>
      <c r="F8" s="160"/>
      <c r="G8" s="161"/>
      <c r="H8" s="8"/>
      <c r="I8" s="3"/>
      <c r="J8" s="162" t="s">
        <v>8</v>
      </c>
      <c r="K8" s="163"/>
      <c r="L8" s="162" t="s">
        <v>9</v>
      </c>
      <c r="M8" s="163"/>
      <c r="N8" s="9"/>
      <c r="O8" s="10"/>
      <c r="P8" s="10"/>
    </row>
    <row r="9" spans="1:18" s="11" customFormat="1" ht="65.25" customHeight="1" thickBot="1">
      <c r="A9" s="12"/>
      <c r="B9" s="13" t="s">
        <v>10</v>
      </c>
      <c r="C9" s="14" t="s">
        <v>11</v>
      </c>
      <c r="D9" s="14" t="s">
        <v>12</v>
      </c>
      <c r="E9" s="14" t="s">
        <v>13</v>
      </c>
      <c r="F9" s="14" t="s">
        <v>14</v>
      </c>
      <c r="G9" s="15" t="s">
        <v>15</v>
      </c>
      <c r="H9" s="14" t="s">
        <v>16</v>
      </c>
      <c r="I9" s="16" t="s">
        <v>17</v>
      </c>
      <c r="J9" s="17" t="s">
        <v>18</v>
      </c>
      <c r="K9" s="17" t="s">
        <v>19</v>
      </c>
      <c r="L9" s="17" t="s">
        <v>18</v>
      </c>
      <c r="M9" s="17" t="s">
        <v>19</v>
      </c>
      <c r="N9" s="18" t="s">
        <v>20</v>
      </c>
      <c r="O9" s="19" t="s">
        <v>21</v>
      </c>
      <c r="P9" s="20" t="s">
        <v>22</v>
      </c>
      <c r="Q9" s="21" t="s">
        <v>23</v>
      </c>
      <c r="R9" s="22" t="s">
        <v>24</v>
      </c>
    </row>
    <row r="10" spans="1:18" s="11" customFormat="1" ht="29.25" customHeight="1">
      <c r="A10" s="23" t="s">
        <v>25</v>
      </c>
      <c r="B10" s="24">
        <f>'Daily Flow-451'!AH5</f>
        <v>9.5509999999999984</v>
      </c>
      <c r="C10" s="24">
        <f>'Daily Flow-451'!AI5</f>
        <v>0.30809677419354836</v>
      </c>
      <c r="D10" s="24">
        <f>'Daily Flow-451'!AJ5</f>
        <v>0.42299999999999999</v>
      </c>
      <c r="E10" s="25">
        <v>2.3999999999999998E-3</v>
      </c>
      <c r="F10" s="25">
        <v>0</v>
      </c>
      <c r="G10" s="26">
        <f>SUM(E10:F10)</f>
        <v>2.3999999999999998E-3</v>
      </c>
      <c r="H10" s="24"/>
      <c r="I10" s="27">
        <v>8.7873951216253054</v>
      </c>
      <c r="J10" s="28">
        <v>-3.15E-2</v>
      </c>
      <c r="K10" s="29">
        <f>J10*'Daily Flow-451'!AH21</f>
        <v>0</v>
      </c>
      <c r="L10" s="28">
        <v>-2.1299999999999999E-2</v>
      </c>
      <c r="M10" s="29">
        <f>L10*'Daily Flow-451'!AH37</f>
        <v>-0.20343629999999996</v>
      </c>
      <c r="N10" s="30">
        <f>K10+M10</f>
        <v>-0.20343629999999996</v>
      </c>
      <c r="O10" s="31">
        <f>SUM(B10-G10)+N10</f>
        <v>9.3451636999999987</v>
      </c>
      <c r="P10" s="32">
        <f>SUM(G10+I10)</f>
        <v>8.7897951216253052</v>
      </c>
      <c r="Q10" s="33">
        <f>P10/SUM(B10+N10)</f>
        <v>0.94033005858257024</v>
      </c>
      <c r="R10" s="34">
        <v>1.032919002770526</v>
      </c>
    </row>
    <row r="11" spans="1:18" s="11" customFormat="1" ht="21.75" customHeight="1">
      <c r="A11" s="35" t="s">
        <v>26</v>
      </c>
      <c r="B11" s="24">
        <f>'Daily Flow-451'!AH6</f>
        <v>9.4809999999999999</v>
      </c>
      <c r="C11" s="24">
        <f>'Daily Flow-451'!AI6</f>
        <v>0.33860714285714283</v>
      </c>
      <c r="D11" s="24">
        <f>'Daily Flow-451'!AJ6</f>
        <v>0.83299999999999996</v>
      </c>
      <c r="E11" s="25">
        <v>2.1517000000000001E-2</v>
      </c>
      <c r="F11" s="25">
        <v>0</v>
      </c>
      <c r="G11" s="26">
        <f t="shared" ref="G11:G21" si="0">SUM(E11:F11)</f>
        <v>2.1517000000000001E-2</v>
      </c>
      <c r="H11" s="24"/>
      <c r="I11" s="36">
        <v>8.1990167281684911</v>
      </c>
      <c r="J11" s="37">
        <v>-3.15E-2</v>
      </c>
      <c r="K11" s="38">
        <f>J11*'Daily Flow-451'!AH22</f>
        <v>-8.5050000000000004E-3</v>
      </c>
      <c r="L11" s="37">
        <v>-2.1299999999999999E-2</v>
      </c>
      <c r="M11" s="38">
        <f>L11*'Daily Flow-451'!AH38</f>
        <v>-0.19619429999999999</v>
      </c>
      <c r="N11" s="39">
        <f>K11+M11</f>
        <v>-0.2046993</v>
      </c>
      <c r="O11" s="40">
        <f>SUM(B11-G11)+N11</f>
        <v>9.2547837000000008</v>
      </c>
      <c r="P11" s="41">
        <f t="shared" ref="P11:P21" si="1">SUM(G11+I11)</f>
        <v>8.2205337281684905</v>
      </c>
      <c r="Q11" s="33">
        <f>P11/SUM(B11+N11)</f>
        <v>0.88618663775835671</v>
      </c>
      <c r="R11" s="42">
        <v>0.89530974835433963</v>
      </c>
    </row>
    <row r="12" spans="1:18" s="11" customFormat="1" ht="24">
      <c r="A12" s="35" t="s">
        <v>27</v>
      </c>
      <c r="B12" s="24">
        <f>'Daily Flow-451'!AH7</f>
        <v>12.069999999999999</v>
      </c>
      <c r="C12" s="24">
        <f>'Daily Flow-451'!AI7</f>
        <v>0.38935483870967735</v>
      </c>
      <c r="D12" s="24">
        <f>'Daily Flow-451'!AJ7</f>
        <v>0.57499999999999996</v>
      </c>
      <c r="E12" s="25">
        <v>2.3538E-2</v>
      </c>
      <c r="F12" s="25">
        <v>0</v>
      </c>
      <c r="G12" s="26">
        <f t="shared" si="0"/>
        <v>2.3538E-2</v>
      </c>
      <c r="H12" s="24"/>
      <c r="I12" s="36">
        <v>10.622157303659483</v>
      </c>
      <c r="J12" s="43" t="s">
        <v>28</v>
      </c>
      <c r="K12" s="38">
        <f>N32</f>
        <v>-2.6680000000000006E-2</v>
      </c>
      <c r="L12" s="43" t="s">
        <v>29</v>
      </c>
      <c r="M12" s="38">
        <f>S32</f>
        <v>-0.29168490000000002</v>
      </c>
      <c r="N12" s="39">
        <f t="shared" ref="N12:N21" si="2">K12+M12</f>
        <v>-0.31836490000000001</v>
      </c>
      <c r="O12" s="40">
        <f t="shared" ref="O12:O21" si="3">SUM(B12-G12)+N12</f>
        <v>11.728097099999998</v>
      </c>
      <c r="P12" s="41">
        <f t="shared" si="1"/>
        <v>10.645695303659483</v>
      </c>
      <c r="Q12" s="33">
        <f>P12/SUM(B12+N12)</f>
        <v>0.90589056017059999</v>
      </c>
      <c r="R12" s="42">
        <v>0.92418779613286184</v>
      </c>
    </row>
    <row r="13" spans="1:18" s="11" customFormat="1" ht="19.5" customHeight="1">
      <c r="A13" s="35" t="s">
        <v>30</v>
      </c>
      <c r="B13" s="24">
        <f>'Daily Flow-451'!AH8</f>
        <v>11.593</v>
      </c>
      <c r="C13" s="24">
        <f>'Daily Flow-451'!AI8</f>
        <v>0.38643333333333335</v>
      </c>
      <c r="D13" s="24">
        <f>'Daily Flow-451'!AJ8</f>
        <v>0.56899999999999995</v>
      </c>
      <c r="E13" s="25">
        <v>2.2884000000000002E-2</v>
      </c>
      <c r="F13" s="25">
        <v>0</v>
      </c>
      <c r="G13" s="26">
        <f t="shared" si="0"/>
        <v>2.2884000000000002E-2</v>
      </c>
      <c r="H13" s="24"/>
      <c r="I13" s="36">
        <v>10.927714620006602</v>
      </c>
      <c r="J13" s="37">
        <v>-2.9000000000000001E-2</v>
      </c>
      <c r="K13" s="38">
        <f>J13*'Daily Flow-451'!AH24</f>
        <v>-3.77E-4</v>
      </c>
      <c r="L13" s="37">
        <v>-2.7E-2</v>
      </c>
      <c r="M13" s="38">
        <f>L13*'Daily Flow-451'!AH40</f>
        <v>-0.31265999999999999</v>
      </c>
      <c r="N13" s="39">
        <f t="shared" si="2"/>
        <v>-0.31303700000000001</v>
      </c>
      <c r="O13" s="40">
        <f t="shared" si="3"/>
        <v>11.257079000000001</v>
      </c>
      <c r="P13" s="41">
        <f>SUM(G13+I13)</f>
        <v>10.950598620006602</v>
      </c>
      <c r="Q13" s="33">
        <f>P13/SUM(B13+N13)</f>
        <v>0.9708009343653522</v>
      </c>
      <c r="R13" s="42">
        <v>0.98580902592949271</v>
      </c>
    </row>
    <row r="14" spans="1:18" s="11" customFormat="1" ht="19.5" customHeight="1">
      <c r="A14" s="35" t="s">
        <v>31</v>
      </c>
      <c r="B14" s="24">
        <f>'Daily Flow-451'!AH9</f>
        <v>13.544999999999998</v>
      </c>
      <c r="C14" s="24">
        <f>'Daily Flow-451'!AI9</f>
        <v>0.4369354838709677</v>
      </c>
      <c r="D14" s="24">
        <f>'Daily Flow-451'!AJ9</f>
        <v>0.71599999999999997</v>
      </c>
      <c r="E14" s="25">
        <v>1.0553999999999999E-2</v>
      </c>
      <c r="F14" s="25">
        <v>0.05</v>
      </c>
      <c r="G14" s="26">
        <f t="shared" si="0"/>
        <v>6.0554000000000004E-2</v>
      </c>
      <c r="H14" s="44"/>
      <c r="I14" s="36">
        <v>11.988406213393366</v>
      </c>
      <c r="J14" s="37">
        <v>-2.9000000000000001E-2</v>
      </c>
      <c r="K14" s="38">
        <f>J14*'Daily Flow-451'!AH25</f>
        <v>-1.3340000000000005E-3</v>
      </c>
      <c r="L14" s="37">
        <v>-2.7E-2</v>
      </c>
      <c r="M14" s="38">
        <f>L14*'Daily Flow-451'!AH41</f>
        <v>-0.36447299999999994</v>
      </c>
      <c r="N14" s="39">
        <f t="shared" si="2"/>
        <v>-0.36580699999999994</v>
      </c>
      <c r="O14" s="40">
        <f t="shared" si="3"/>
        <v>13.118638999999998</v>
      </c>
      <c r="P14" s="41">
        <f>SUM(G14+I14)</f>
        <v>12.048960213393366</v>
      </c>
      <c r="Q14" s="33">
        <f>P14/SUM(B14+N14)</f>
        <v>0.91424112336721741</v>
      </c>
      <c r="R14" s="42">
        <v>1.0475194178514089</v>
      </c>
    </row>
    <row r="15" spans="1:18" s="11" customFormat="1" ht="19.5" customHeight="1">
      <c r="A15" s="35" t="s">
        <v>32</v>
      </c>
      <c r="B15" s="24">
        <f>'Daily Flow-451'!AH10</f>
        <v>11.871</v>
      </c>
      <c r="C15" s="24">
        <f>'Daily Flow-451'!AI10</f>
        <v>0.3957</v>
      </c>
      <c r="D15" s="24">
        <f>'Daily Flow-451'!AJ10</f>
        <v>0.58499999999999996</v>
      </c>
      <c r="E15" s="25">
        <v>7.8709999999999995E-3</v>
      </c>
      <c r="F15" s="25">
        <v>0</v>
      </c>
      <c r="G15" s="26">
        <f t="shared" si="0"/>
        <v>7.8709999999999995E-3</v>
      </c>
      <c r="H15" s="44"/>
      <c r="I15" s="36">
        <v>11.515012349431496</v>
      </c>
      <c r="J15" s="37">
        <v>-2.9000000000000001E-2</v>
      </c>
      <c r="K15" s="38">
        <f>J15*'Daily Flow-451'!AH26</f>
        <v>-5.5100000000000006E-4</v>
      </c>
      <c r="L15" s="37">
        <v>-2.7E-2</v>
      </c>
      <c r="M15" s="38">
        <f>L15*'Daily Flow-451'!AH42</f>
        <v>-0.32000400000000007</v>
      </c>
      <c r="N15" s="39">
        <f t="shared" si="2"/>
        <v>-0.32055500000000009</v>
      </c>
      <c r="O15" s="40">
        <f t="shared" si="3"/>
        <v>11.542574</v>
      </c>
      <c r="P15" s="41">
        <f t="shared" si="1"/>
        <v>11.522883349431496</v>
      </c>
      <c r="Q15" s="33">
        <f t="shared" ref="Q15:Q21" si="4">P15/SUM(B15+N15)</f>
        <v>0.99761380184326198</v>
      </c>
      <c r="R15" s="42">
        <v>0.82761524190621438</v>
      </c>
    </row>
    <row r="16" spans="1:18" s="11" customFormat="1" ht="19.5" customHeight="1">
      <c r="A16" s="35" t="s">
        <v>33</v>
      </c>
      <c r="B16" s="24">
        <f>'Daily Flow-451'!AH11</f>
        <v>11.045000000000002</v>
      </c>
      <c r="C16" s="24">
        <f>'Daily Flow-451'!AI11</f>
        <v>0.35629032258064519</v>
      </c>
      <c r="D16" s="24">
        <f>'Daily Flow-451'!AJ11</f>
        <v>0.58099999999999996</v>
      </c>
      <c r="E16" s="25">
        <v>1.2310000000000001E-3</v>
      </c>
      <c r="F16" s="25">
        <v>0</v>
      </c>
      <c r="G16" s="26">
        <f t="shared" si="0"/>
        <v>1.2310000000000001E-3</v>
      </c>
      <c r="H16" s="44"/>
      <c r="I16" s="36">
        <v>10.316666125920069</v>
      </c>
      <c r="J16" s="37">
        <v>-2.9000000000000001E-2</v>
      </c>
      <c r="K16" s="38">
        <f>J16*'Daily Flow-451'!AH27</f>
        <v>-2.9000000000000004E-5</v>
      </c>
      <c r="L16" s="37">
        <v>-2.7E-2</v>
      </c>
      <c r="M16" s="38">
        <f>L16*'Daily Flow-451'!AH43</f>
        <v>-0.29818800000000001</v>
      </c>
      <c r="N16" s="39">
        <f t="shared" si="2"/>
        <v>-0.29821700000000001</v>
      </c>
      <c r="O16" s="40">
        <f t="shared" si="3"/>
        <v>10.745552000000002</v>
      </c>
      <c r="P16" s="41">
        <f t="shared" si="1"/>
        <v>10.317897125920069</v>
      </c>
      <c r="Q16" s="33">
        <f t="shared" si="4"/>
        <v>0.96009169682872231</v>
      </c>
      <c r="R16" s="42">
        <v>1.056714550913594</v>
      </c>
    </row>
    <row r="17" spans="1:19" s="11" customFormat="1" ht="19.5" customHeight="1">
      <c r="A17" s="35" t="s">
        <v>34</v>
      </c>
      <c r="B17" s="24">
        <f>'Daily Flow-451'!AH12</f>
        <v>8.9749999999999996</v>
      </c>
      <c r="C17" s="24">
        <f>'Daily Flow-451'!AI12</f>
        <v>0.28951612903225804</v>
      </c>
      <c r="D17" s="24">
        <f>'Daily Flow-451'!AJ12</f>
        <v>0.40500000000000003</v>
      </c>
      <c r="E17" s="25">
        <v>3.356E-3</v>
      </c>
      <c r="F17" s="25">
        <v>1E-3</v>
      </c>
      <c r="G17" s="26">
        <f t="shared" si="0"/>
        <v>4.3560000000000005E-3</v>
      </c>
      <c r="H17" s="44"/>
      <c r="I17" s="36">
        <v>8.5186245528531757</v>
      </c>
      <c r="J17" s="37">
        <v>-2.9000000000000001E-2</v>
      </c>
      <c r="K17" s="38">
        <f>J17*'Daily Flow-451'!AH28</f>
        <v>-2.9000000000000004E-5</v>
      </c>
      <c r="L17" s="37">
        <v>-2.7E-2</v>
      </c>
      <c r="M17" s="38">
        <f>L17*'Daily Flow-451'!AH44</f>
        <v>-0.24229799999999996</v>
      </c>
      <c r="N17" s="39">
        <f t="shared" si="2"/>
        <v>-0.24232699999999996</v>
      </c>
      <c r="O17" s="40">
        <f t="shared" si="3"/>
        <v>8.7283170000000005</v>
      </c>
      <c r="P17" s="41">
        <f t="shared" si="1"/>
        <v>8.5229805528531752</v>
      </c>
      <c r="Q17" s="33">
        <f t="shared" si="4"/>
        <v>0.97598759885468922</v>
      </c>
      <c r="R17" s="42">
        <v>0.89546160274080044</v>
      </c>
    </row>
    <row r="18" spans="1:19" s="11" customFormat="1" ht="19.5" customHeight="1">
      <c r="A18" s="35" t="s">
        <v>35</v>
      </c>
      <c r="B18" s="24">
        <f>'Daily Flow-451'!AH13</f>
        <v>11.677</v>
      </c>
      <c r="C18" s="24">
        <f>'Daily Flow-451'!AI13</f>
        <v>0.38923333333333332</v>
      </c>
      <c r="D18" s="24">
        <f>'Daily Flow-451'!AJ13</f>
        <v>0.53200000000000003</v>
      </c>
      <c r="E18" s="25">
        <v>6.3080000000000002E-3</v>
      </c>
      <c r="F18" s="25">
        <v>0</v>
      </c>
      <c r="G18" s="26">
        <f t="shared" si="0"/>
        <v>6.3080000000000002E-3</v>
      </c>
      <c r="H18" s="44"/>
      <c r="I18" s="36">
        <v>10.488529591704046</v>
      </c>
      <c r="J18" s="37">
        <v>-2.9000000000000001E-2</v>
      </c>
      <c r="K18" s="38">
        <f>J18*'Daily Flow-451'!AH29</f>
        <v>-1.1600000000000001E-4</v>
      </c>
      <c r="L18" s="37">
        <v>-2.7E-2</v>
      </c>
      <c r="M18" s="38">
        <f>L18*'Daily Flow-451'!AH45</f>
        <v>-0.31517099999999992</v>
      </c>
      <c r="N18" s="39">
        <f t="shared" si="2"/>
        <v>-0.31528699999999993</v>
      </c>
      <c r="O18" s="40">
        <f t="shared" si="3"/>
        <v>11.355404999999999</v>
      </c>
      <c r="P18" s="41">
        <f t="shared" si="1"/>
        <v>10.494837591704046</v>
      </c>
      <c r="Q18" s="33">
        <f t="shared" si="4"/>
        <v>0.92370205018416207</v>
      </c>
      <c r="R18" s="42">
        <v>0.89772238630064238</v>
      </c>
    </row>
    <row r="19" spans="1:19" s="11" customFormat="1" ht="19.5" customHeight="1">
      <c r="A19" s="35" t="s">
        <v>36</v>
      </c>
      <c r="B19" s="24">
        <f>'Daily Flow-451'!AH14</f>
        <v>13.138000000000002</v>
      </c>
      <c r="C19" s="24">
        <f>'Daily Flow-451'!AI14</f>
        <v>0.42380645161290326</v>
      </c>
      <c r="D19" s="24">
        <f>'Daily Flow-451'!AJ14</f>
        <v>0.58499999999999996</v>
      </c>
      <c r="E19" s="25">
        <v>5.4970000000000001E-3</v>
      </c>
      <c r="F19" s="25">
        <v>0</v>
      </c>
      <c r="G19" s="26">
        <f t="shared" si="0"/>
        <v>5.4970000000000001E-3</v>
      </c>
      <c r="H19" s="44"/>
      <c r="I19" s="36">
        <v>12.635482888253822</v>
      </c>
      <c r="J19" s="37">
        <v>-2.9000000000000001E-2</v>
      </c>
      <c r="K19" s="38">
        <f>J19*'Daily Flow-451'!AH30</f>
        <v>-1.74E-4</v>
      </c>
      <c r="L19" s="37">
        <v>-2.7E-2</v>
      </c>
      <c r="M19" s="38">
        <f>L19*'Daily Flow-451'!AH46</f>
        <v>-0.35456400000000005</v>
      </c>
      <c r="N19" s="39">
        <f t="shared" si="2"/>
        <v>-0.35473800000000005</v>
      </c>
      <c r="O19" s="40">
        <f t="shared" si="3"/>
        <v>12.777765000000002</v>
      </c>
      <c r="P19" s="41">
        <f t="shared" si="1"/>
        <v>12.640979888253822</v>
      </c>
      <c r="Q19" s="33">
        <f t="shared" si="4"/>
        <v>0.98886965535509008</v>
      </c>
      <c r="R19" s="42">
        <v>0.94898439096369114</v>
      </c>
    </row>
    <row r="20" spans="1:19" s="11" customFormat="1" ht="19.5" customHeight="1">
      <c r="A20" s="35" t="s">
        <v>37</v>
      </c>
      <c r="B20" s="24">
        <f>'Daily Flow-451'!AH15</f>
        <v>11.482000000000001</v>
      </c>
      <c r="C20" s="24">
        <f>'Daily Flow-451'!AI15</f>
        <v>0.38273333333333337</v>
      </c>
      <c r="D20" s="24">
        <f>'Daily Flow-451'!AJ15</f>
        <v>0.49399999999999999</v>
      </c>
      <c r="E20" s="25">
        <v>1.4999999999999999E-4</v>
      </c>
      <c r="F20" s="25">
        <v>0</v>
      </c>
      <c r="G20" s="26">
        <f t="shared" si="0"/>
        <v>1.4999999999999999E-4</v>
      </c>
      <c r="H20" s="44"/>
      <c r="I20" s="36">
        <v>10.348303974722281</v>
      </c>
      <c r="J20" s="37">
        <v>-2.9000000000000001E-2</v>
      </c>
      <c r="K20" s="38">
        <f>J20*'Daily Flow-451'!AH31</f>
        <v>-5.8000000000000007E-5</v>
      </c>
      <c r="L20" s="37">
        <v>-2.7E-2</v>
      </c>
      <c r="M20" s="38">
        <f>L20*'Daily Flow-451'!AH47</f>
        <v>-0.30996000000000001</v>
      </c>
      <c r="N20" s="39">
        <f t="shared" si="2"/>
        <v>-0.31001800000000002</v>
      </c>
      <c r="O20" s="40">
        <f t="shared" si="3"/>
        <v>11.171832000000002</v>
      </c>
      <c r="P20" s="41">
        <f t="shared" si="1"/>
        <v>10.348453974722281</v>
      </c>
      <c r="Q20" s="33">
        <f t="shared" si="4"/>
        <v>0.92628630933367773</v>
      </c>
      <c r="R20" s="42">
        <v>0.95284620973551604</v>
      </c>
    </row>
    <row r="21" spans="1:19" s="11" customFormat="1" ht="19.5" customHeight="1">
      <c r="A21" s="35" t="s">
        <v>38</v>
      </c>
      <c r="B21" s="24">
        <f>'Daily Flow-451'!AH16</f>
        <v>10.097000000000001</v>
      </c>
      <c r="C21" s="24">
        <f>'Daily Flow-451'!AI16</f>
        <v>0.32570967741935486</v>
      </c>
      <c r="D21" s="24">
        <f>'Daily Flow-451'!AJ16</f>
        <v>0.48899999999999999</v>
      </c>
      <c r="E21" s="25">
        <v>3.0300000000000001E-3</v>
      </c>
      <c r="F21" s="25">
        <v>0</v>
      </c>
      <c r="G21" s="26">
        <f t="shared" si="0"/>
        <v>3.0300000000000001E-3</v>
      </c>
      <c r="H21" s="45"/>
      <c r="I21" s="46">
        <v>9.5140298899246147</v>
      </c>
      <c r="J21" s="37">
        <v>-2.9000000000000001E-2</v>
      </c>
      <c r="K21" s="38">
        <f>J21*'Daily Flow-451'!AH32</f>
        <v>0</v>
      </c>
      <c r="L21" s="37">
        <v>-2.7E-2</v>
      </c>
      <c r="M21" s="38">
        <f>L21*'Daily Flow-451'!AH48</f>
        <v>-0.27261900000000006</v>
      </c>
      <c r="N21" s="39">
        <f t="shared" si="2"/>
        <v>-0.27261900000000006</v>
      </c>
      <c r="O21" s="40">
        <f t="shared" si="3"/>
        <v>9.8213509999999999</v>
      </c>
      <c r="P21" s="41">
        <f t="shared" si="1"/>
        <v>9.5170598899246155</v>
      </c>
      <c r="Q21" s="33">
        <f t="shared" si="4"/>
        <v>0.96871852688984827</v>
      </c>
      <c r="R21" s="42">
        <v>0.81023858591175435</v>
      </c>
    </row>
    <row r="22" spans="1:19" s="11" customFormat="1" ht="19.5" customHeight="1">
      <c r="A22" s="47" t="s">
        <v>39</v>
      </c>
      <c r="B22" s="48">
        <f>SUM(B10:B21)</f>
        <v>134.52500000000001</v>
      </c>
      <c r="C22" s="48">
        <f>AVERAGE(C10:C21)</f>
        <v>0.36853473502304152</v>
      </c>
      <c r="D22" s="48">
        <f>MAX(D10:D21)</f>
        <v>0.83299999999999996</v>
      </c>
      <c r="E22" s="49">
        <f>SUM(E10:E21)</f>
        <v>0.10833599999999999</v>
      </c>
      <c r="F22" s="49">
        <f>SUM(F10:F21)</f>
        <v>5.1000000000000004E-2</v>
      </c>
      <c r="G22" s="50">
        <f>SUM(G10:G21)</f>
        <v>0.15933600000000003</v>
      </c>
      <c r="H22" s="48"/>
      <c r="I22" s="51">
        <f>SUM(I10:I21)</f>
        <v>123.86133935966275</v>
      </c>
      <c r="J22" s="52"/>
      <c r="K22" s="39">
        <f>SUM(K10:K21)</f>
        <v>-3.7853000000000019E-2</v>
      </c>
      <c r="L22" s="53"/>
      <c r="M22" s="39">
        <f>SUM(M10:M21)</f>
        <v>-3.4812524999999996</v>
      </c>
      <c r="N22" s="39">
        <f>SUM(N10:N21)</f>
        <v>-3.5191055000000007</v>
      </c>
      <c r="O22" s="54">
        <f>SUM(O10:O21)</f>
        <v>130.84655850000001</v>
      </c>
      <c r="P22" s="55">
        <f>SUM(P10:P21)</f>
        <v>124.02067535966273</v>
      </c>
      <c r="Q22" s="56"/>
    </row>
    <row r="23" spans="1:19" s="11" customFormat="1" ht="19.5" customHeight="1">
      <c r="A23" s="57"/>
      <c r="B23" s="41">
        <f>SUM(B10:B21)</f>
        <v>134.52500000000001</v>
      </c>
      <c r="H23" s="58"/>
      <c r="I23" s="59"/>
      <c r="J23" s="60"/>
      <c r="K23" s="60"/>
      <c r="L23" s="60"/>
      <c r="M23" s="60"/>
      <c r="N23" s="41">
        <f>SUM(N10:N21)</f>
        <v>-3.5191055000000007</v>
      </c>
      <c r="O23" s="59"/>
      <c r="P23" s="41">
        <f>SUM(P10:P21)</f>
        <v>124.02067535966273</v>
      </c>
    </row>
    <row r="24" spans="1:19" s="11" customFormat="1" ht="19.5" customHeight="1">
      <c r="A24" s="3"/>
      <c r="B24" s="61">
        <f>B22-'Daily Flow-451'!AH17</f>
        <v>0</v>
      </c>
      <c r="C24" s="62" t="s">
        <v>40</v>
      </c>
      <c r="D24" s="63"/>
      <c r="E24" s="64"/>
      <c r="F24" s="65"/>
      <c r="G24" s="66" t="s">
        <v>41</v>
      </c>
      <c r="H24" s="67"/>
      <c r="I24" s="68">
        <v>0</v>
      </c>
      <c r="N24" s="69"/>
      <c r="O24" s="70"/>
      <c r="P24" s="71" t="s">
        <v>42</v>
      </c>
      <c r="Q24" s="72">
        <f>P23/SUM(B23+N23)</f>
        <v>0.94668011567725852</v>
      </c>
    </row>
    <row r="25" spans="1:19" s="11" customFormat="1" ht="12">
      <c r="A25" s="8"/>
      <c r="B25" s="3"/>
      <c r="C25" s="73"/>
      <c r="D25" s="74"/>
      <c r="E25" s="74"/>
      <c r="F25" s="74"/>
      <c r="G25" s="74"/>
      <c r="H25" s="3"/>
      <c r="I25" s="75"/>
      <c r="J25" s="76"/>
      <c r="K25" s="76"/>
      <c r="L25" s="76"/>
      <c r="M25" s="76"/>
      <c r="N25" s="76"/>
      <c r="O25" s="76"/>
    </row>
    <row r="26" spans="1:19" s="11" customFormat="1" ht="12">
      <c r="A26" s="77"/>
      <c r="B26" s="3"/>
      <c r="C26" s="73"/>
      <c r="D26" s="74"/>
      <c r="E26" s="74"/>
      <c r="F26" s="74"/>
      <c r="G26" s="74"/>
      <c r="H26" s="3"/>
      <c r="I26" s="75"/>
      <c r="J26" s="78"/>
      <c r="K26" s="78"/>
      <c r="L26" s="78"/>
      <c r="M26" s="78"/>
      <c r="N26" s="78"/>
      <c r="O26" s="78"/>
    </row>
    <row r="27" spans="1:19" s="11" customFormat="1" ht="16.5" customHeight="1">
      <c r="A27" s="8"/>
      <c r="B27" s="3"/>
      <c r="C27" s="73"/>
      <c r="E27" s="79" t="s">
        <v>43</v>
      </c>
      <c r="F27" s="80">
        <v>0</v>
      </c>
      <c r="G27" s="74"/>
      <c r="H27" s="3"/>
      <c r="I27" s="75"/>
      <c r="J27" s="78"/>
      <c r="K27" s="81"/>
      <c r="L27" s="164"/>
      <c r="M27" s="164"/>
      <c r="N27" s="164"/>
      <c r="O27" s="164"/>
    </row>
    <row r="28" spans="1:19" s="11" customFormat="1" ht="12.75" thickBot="1">
      <c r="K28" s="82"/>
      <c r="L28" s="83"/>
      <c r="M28" s="83"/>
      <c r="N28" s="83"/>
      <c r="O28" s="83"/>
    </row>
    <row r="29" spans="1:19" s="11" customFormat="1" ht="12">
      <c r="E29" s="84" t="s">
        <v>44</v>
      </c>
      <c r="F29" s="85"/>
      <c r="G29" s="86"/>
      <c r="K29" s="87" t="s">
        <v>45</v>
      </c>
      <c r="L29" s="88" t="s">
        <v>46</v>
      </c>
      <c r="M29" s="88" t="s">
        <v>10</v>
      </c>
      <c r="N29" s="89" t="s">
        <v>47</v>
      </c>
      <c r="O29" s="90"/>
      <c r="P29" s="87" t="s">
        <v>48</v>
      </c>
      <c r="Q29" s="88" t="s">
        <v>46</v>
      </c>
      <c r="R29" s="88" t="s">
        <v>10</v>
      </c>
      <c r="S29" s="89" t="s">
        <v>47</v>
      </c>
    </row>
    <row r="30" spans="1:19">
      <c r="K30" s="91" t="s">
        <v>49</v>
      </c>
      <c r="L30" s="92">
        <v>-3.15E-2</v>
      </c>
      <c r="M30" s="82">
        <f>SUM('Daily Flow-451'!B23:F23)</f>
        <v>0</v>
      </c>
      <c r="N30" s="93">
        <f>M30*L30</f>
        <v>0</v>
      </c>
      <c r="O30" s="90"/>
      <c r="P30" s="91" t="s">
        <v>49</v>
      </c>
      <c r="Q30" s="92">
        <v>-2.1299999999999999E-2</v>
      </c>
      <c r="R30" s="82">
        <f>SUM('Daily Flow-451'!B39:F39)</f>
        <v>1.643</v>
      </c>
      <c r="S30" s="93">
        <f>R30*Q30</f>
        <v>-3.4995899999999996E-2</v>
      </c>
    </row>
    <row r="31" spans="1:19">
      <c r="K31" s="91" t="s">
        <v>50</v>
      </c>
      <c r="L31" s="92">
        <v>-2.9000000000000001E-2</v>
      </c>
      <c r="M31" s="82">
        <f>SUM('Daily Flow-451'!G23:AF23)</f>
        <v>0.92000000000000015</v>
      </c>
      <c r="N31" s="93">
        <f>M31*L31</f>
        <v>-2.6680000000000006E-2</v>
      </c>
      <c r="O31" s="94"/>
      <c r="P31" s="91" t="s">
        <v>50</v>
      </c>
      <c r="Q31" s="92">
        <v>-2.7E-2</v>
      </c>
      <c r="R31" s="82">
        <f>SUM('Daily Flow-451'!G39:AF39)</f>
        <v>9.5070000000000014</v>
      </c>
      <c r="S31" s="93">
        <f>R31*Q31</f>
        <v>-0.25668900000000006</v>
      </c>
    </row>
    <row r="32" spans="1:19" ht="15" thickBot="1">
      <c r="K32" s="95"/>
      <c r="L32" s="96"/>
      <c r="M32" s="96"/>
      <c r="N32" s="97">
        <f>SUM(N30:N31)</f>
        <v>-2.6680000000000006E-2</v>
      </c>
      <c r="P32" s="95"/>
      <c r="Q32" s="96"/>
      <c r="R32" s="96"/>
      <c r="S32" s="97">
        <f>SUM(S30:S31)</f>
        <v>-0.29168490000000002</v>
      </c>
    </row>
    <row r="34" spans="12:15">
      <c r="L34" s="78"/>
      <c r="M34" s="78"/>
      <c r="N34" s="156"/>
      <c r="O34" s="156"/>
    </row>
    <row r="35" spans="12:15">
      <c r="N35" s="98"/>
      <c r="O35" s="98"/>
    </row>
    <row r="36" spans="12:15">
      <c r="M36" s="99"/>
      <c r="N36" s="100"/>
      <c r="O36" s="101"/>
    </row>
    <row r="37" spans="12:15">
      <c r="M37" s="99"/>
      <c r="N37" s="102"/>
      <c r="O37" s="101"/>
    </row>
    <row r="38" spans="12:15">
      <c r="L38" s="103"/>
      <c r="M38" s="99"/>
      <c r="N38" s="104"/>
      <c r="O38" s="105"/>
    </row>
  </sheetData>
  <mergeCells count="7">
    <mergeCell ref="N34:O34"/>
    <mergeCell ref="J3:N3"/>
    <mergeCell ref="E8:G8"/>
    <mergeCell ref="J8:K8"/>
    <mergeCell ref="L8:M8"/>
    <mergeCell ref="L27:M27"/>
    <mergeCell ref="N27:O27"/>
  </mergeCells>
  <conditionalFormatting sqref="Q10:Q21">
    <cfRule type="cellIs" dxfId="0" priority="1" operator="lessThan">
      <formula>0.9</formula>
    </cfRule>
  </conditionalFormatting>
  <hyperlinks>
    <hyperlink ref="A8" location="'Hyper Links'!A1" display="'Hyper Links'!A1" xr:uid="{2AF21E2E-F837-4DFC-9547-CD74445E2FF0}"/>
    <hyperlink ref="F5" r:id="rId1" display="\\10.15.128.107\files.uiwater.com\Operations Reporting\Monthly Water Acct Forms\Monthly Water Acct Input - FL\Water Accountability Form Data Input - Florida.xlsm" xr:uid="{8CF3BC7F-AD57-4386-8FEA-99730C7C9F22}"/>
    <hyperlink ref="B8" location="'Hyper Links'!A1" display="'Hyper Links'!A1" xr:uid="{66A63643-6411-40E9-800D-60CA48A254E4}"/>
    <hyperlink ref="B28" location="'Water Loss-Use'!A1" display="'Water Loss-Use'!A1" xr:uid="{43F1CB54-DEC8-4207-AE43-C39D76B3AF00}"/>
    <hyperlink ref="A7" location="'Water Loss-Use'!A1" display="'Water Loss-Use'!A1" xr:uid="{71D48564-1CD4-4F03-8128-870D969B72A1}"/>
  </hyperlinks>
  <pageMargins left="0.7" right="0.7" top="0.75" bottom="0.75" header="0.3" footer="0.3"/>
  <pageSetup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CC1D0-53E5-4AE2-9857-F37BBBA6F2E9}">
  <dimension ref="A1:AS66"/>
  <sheetViews>
    <sheetView topLeftCell="S1" zoomScaleNormal="100" workbookViewId="0">
      <selection activeCell="A8" sqref="A8"/>
    </sheetView>
  </sheetViews>
  <sheetFormatPr defaultRowHeight="14.25"/>
  <cols>
    <col min="1" max="1" width="11.125" customWidth="1"/>
    <col min="2" max="2" width="6.75" customWidth="1"/>
    <col min="3" max="3" width="7.375" customWidth="1"/>
    <col min="4" max="4" width="7.125" customWidth="1"/>
    <col min="5" max="16" width="6.75" customWidth="1"/>
    <col min="17" max="17" width="9.25" bestFit="1" customWidth="1"/>
    <col min="18" max="18" width="8.25" customWidth="1"/>
    <col min="19" max="32" width="6.75" customWidth="1"/>
    <col min="33" max="33" width="0.875" customWidth="1"/>
    <col min="34" max="34" width="8.625" customWidth="1"/>
    <col min="35" max="36" width="6.75" customWidth="1"/>
    <col min="37" max="37" width="10.625" style="145" bestFit="1" customWidth="1"/>
  </cols>
  <sheetData>
    <row r="1" spans="1:45" ht="17.25" customHeight="1">
      <c r="A1" s="2" t="s">
        <v>0</v>
      </c>
      <c r="B1" s="3"/>
      <c r="C1" s="106"/>
      <c r="D1" s="3"/>
      <c r="E1" s="3"/>
      <c r="F1" s="107" t="s">
        <v>51</v>
      </c>
      <c r="G1" s="3"/>
      <c r="H1" s="3"/>
      <c r="I1" s="3"/>
      <c r="J1" s="3"/>
      <c r="K1" s="7" t="s">
        <v>6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08"/>
      <c r="AL1" s="3"/>
    </row>
    <row r="2" spans="1:45" ht="15.75" customHeight="1">
      <c r="A2" s="57"/>
      <c r="B2" s="3"/>
      <c r="C2" s="10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08"/>
      <c r="AL2" s="3"/>
    </row>
    <row r="3" spans="1:45" ht="15">
      <c r="A3" s="109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108"/>
      <c r="AL3" s="110"/>
    </row>
    <row r="4" spans="1:45" ht="20.100000000000001" customHeight="1">
      <c r="A4" s="111" t="s">
        <v>53</v>
      </c>
      <c r="B4" s="111">
        <v>1</v>
      </c>
      <c r="C4" s="111">
        <v>2</v>
      </c>
      <c r="D4" s="111">
        <v>3</v>
      </c>
      <c r="E4" s="111">
        <v>4</v>
      </c>
      <c r="F4" s="111">
        <v>5</v>
      </c>
      <c r="G4" s="111">
        <v>6</v>
      </c>
      <c r="H4" s="111">
        <v>7</v>
      </c>
      <c r="I4" s="111">
        <v>8</v>
      </c>
      <c r="J4" s="111">
        <v>9</v>
      </c>
      <c r="K4" s="111">
        <v>10</v>
      </c>
      <c r="L4" s="111">
        <v>11</v>
      </c>
      <c r="M4" s="111">
        <v>12</v>
      </c>
      <c r="N4" s="111">
        <v>13</v>
      </c>
      <c r="O4" s="111">
        <v>14</v>
      </c>
      <c r="P4" s="111">
        <v>15</v>
      </c>
      <c r="Q4" s="111">
        <v>16</v>
      </c>
      <c r="R4" s="111">
        <v>17</v>
      </c>
      <c r="S4" s="111">
        <v>18</v>
      </c>
      <c r="T4" s="111">
        <v>19</v>
      </c>
      <c r="U4" s="111">
        <v>20</v>
      </c>
      <c r="V4" s="111">
        <v>21</v>
      </c>
      <c r="W4" s="111">
        <v>22</v>
      </c>
      <c r="X4" s="111">
        <v>23</v>
      </c>
      <c r="Y4" s="111">
        <v>24</v>
      </c>
      <c r="Z4" s="111">
        <v>25</v>
      </c>
      <c r="AA4" s="111">
        <v>26</v>
      </c>
      <c r="AB4" s="111">
        <v>27</v>
      </c>
      <c r="AC4" s="111">
        <v>28</v>
      </c>
      <c r="AD4" s="111">
        <v>29</v>
      </c>
      <c r="AE4" s="111">
        <v>30</v>
      </c>
      <c r="AF4" s="111">
        <v>31</v>
      </c>
      <c r="AG4" s="112"/>
      <c r="AH4" s="113" t="s">
        <v>54</v>
      </c>
      <c r="AI4" s="113" t="s">
        <v>55</v>
      </c>
      <c r="AJ4" s="113" t="s">
        <v>56</v>
      </c>
      <c r="AK4" s="114"/>
      <c r="AL4" s="115"/>
      <c r="AM4" s="116"/>
      <c r="AN4" s="116"/>
      <c r="AO4" s="116"/>
      <c r="AP4" s="116"/>
      <c r="AQ4" s="115"/>
      <c r="AR4" s="117"/>
      <c r="AS4" s="118"/>
    </row>
    <row r="5" spans="1:45" ht="19.899999999999999" customHeight="1">
      <c r="A5" s="119">
        <v>43466</v>
      </c>
      <c r="B5" s="120">
        <v>0.26200000000000001</v>
      </c>
      <c r="C5" s="120">
        <v>0.314</v>
      </c>
      <c r="D5" s="120">
        <v>0.313</v>
      </c>
      <c r="E5" s="120">
        <v>0.35399999999999998</v>
      </c>
      <c r="F5" s="120">
        <v>0.26600000000000001</v>
      </c>
      <c r="G5" s="120">
        <v>0.32500000000000001</v>
      </c>
      <c r="H5" s="120">
        <v>0.2</v>
      </c>
      <c r="I5" s="120">
        <v>0.27500000000000002</v>
      </c>
      <c r="J5" s="120">
        <v>0.3</v>
      </c>
      <c r="K5" s="120">
        <v>0.32</v>
      </c>
      <c r="L5" s="120">
        <v>0.34399999999999997</v>
      </c>
      <c r="M5" s="120">
        <v>0.42299999999999999</v>
      </c>
      <c r="N5" s="120">
        <v>0.42</v>
      </c>
      <c r="O5" s="120">
        <v>0.22700000000000001</v>
      </c>
      <c r="P5" s="120">
        <v>0.314</v>
      </c>
      <c r="Q5" s="120">
        <v>0.312</v>
      </c>
      <c r="R5" s="120">
        <v>0.3</v>
      </c>
      <c r="S5" s="120">
        <v>0.39400000000000002</v>
      </c>
      <c r="T5" s="120">
        <v>0.40799999999999997</v>
      </c>
      <c r="U5" s="120">
        <v>0.35299999999999998</v>
      </c>
      <c r="V5" s="120">
        <v>0.23300000000000001</v>
      </c>
      <c r="W5" s="120">
        <v>0.28000000000000003</v>
      </c>
      <c r="X5" s="120">
        <v>0.30599999999999999</v>
      </c>
      <c r="Y5" s="120">
        <v>0.28000000000000003</v>
      </c>
      <c r="Z5" s="120">
        <v>0.33500000000000002</v>
      </c>
      <c r="AA5" s="120">
        <v>0.35</v>
      </c>
      <c r="AB5" s="120">
        <v>0.315</v>
      </c>
      <c r="AC5" s="120">
        <v>0.16400000000000001</v>
      </c>
      <c r="AD5" s="120">
        <v>0.26300000000000001</v>
      </c>
      <c r="AE5" s="120">
        <v>0.26700000000000002</v>
      </c>
      <c r="AF5" s="120">
        <v>0.33400000000000002</v>
      </c>
      <c r="AG5" s="121"/>
      <c r="AH5" s="122">
        <v>9.5509999999999984</v>
      </c>
      <c r="AI5" s="123">
        <v>0.30809677419354836</v>
      </c>
      <c r="AJ5" s="120">
        <v>0.42299999999999999</v>
      </c>
      <c r="AK5" s="124"/>
    </row>
    <row r="6" spans="1:45" ht="19.899999999999999" customHeight="1">
      <c r="A6" s="125" t="s">
        <v>26</v>
      </c>
      <c r="B6" s="120">
        <v>0.34699999999999998</v>
      </c>
      <c r="C6" s="120">
        <v>0.373</v>
      </c>
      <c r="D6" s="120">
        <v>0.40100000000000002</v>
      </c>
      <c r="E6" s="120">
        <v>0.22900000000000001</v>
      </c>
      <c r="F6" s="120">
        <v>0.26100000000000001</v>
      </c>
      <c r="G6" s="120">
        <v>0.314</v>
      </c>
      <c r="H6" s="120">
        <v>0.3</v>
      </c>
      <c r="I6" s="120">
        <v>0.38800000000000001</v>
      </c>
      <c r="J6" s="120">
        <v>0.45</v>
      </c>
      <c r="K6" s="120">
        <v>0.315</v>
      </c>
      <c r="L6" s="120">
        <v>0.309</v>
      </c>
      <c r="M6" s="120">
        <v>0.255</v>
      </c>
      <c r="N6" s="120">
        <v>0.26400000000000001</v>
      </c>
      <c r="O6" s="120">
        <v>0.26800000000000002</v>
      </c>
      <c r="P6" s="120">
        <v>0.34200000000000003</v>
      </c>
      <c r="Q6" s="120">
        <v>0.42299999999999999</v>
      </c>
      <c r="R6" s="120">
        <v>0.4</v>
      </c>
      <c r="S6" s="120">
        <v>0.29599999999999999</v>
      </c>
      <c r="T6" s="120">
        <v>0.307</v>
      </c>
      <c r="U6" s="120">
        <v>0.247</v>
      </c>
      <c r="V6" s="120">
        <v>0.32800000000000001</v>
      </c>
      <c r="W6" s="120">
        <v>0.83299999999999996</v>
      </c>
      <c r="X6" s="120">
        <v>0.45700000000000002</v>
      </c>
      <c r="Y6" s="120">
        <v>0.26400000000000001</v>
      </c>
      <c r="Z6" s="120">
        <v>0.318</v>
      </c>
      <c r="AA6" s="120">
        <v>0.251</v>
      </c>
      <c r="AB6" s="120">
        <v>0.249</v>
      </c>
      <c r="AC6" s="120">
        <v>0.29199999999999998</v>
      </c>
      <c r="AD6" s="126"/>
      <c r="AE6" s="126"/>
      <c r="AF6" s="126"/>
      <c r="AG6" s="121"/>
      <c r="AH6" s="122">
        <v>9.4809999999999999</v>
      </c>
      <c r="AI6" s="123">
        <v>0.33860714285714283</v>
      </c>
      <c r="AJ6" s="120">
        <v>0.83299999999999996</v>
      </c>
      <c r="AK6" s="124"/>
    </row>
    <row r="7" spans="1:45" ht="19.899999999999999" customHeight="1">
      <c r="A7" s="125" t="s">
        <v>27</v>
      </c>
      <c r="B7" s="120">
        <v>0.29199999999999998</v>
      </c>
      <c r="C7" s="120">
        <v>0.434</v>
      </c>
      <c r="D7" s="120">
        <v>0.38</v>
      </c>
      <c r="E7" s="120">
        <v>0.253</v>
      </c>
      <c r="F7" s="120">
        <v>0.28399999999999997</v>
      </c>
      <c r="G7" s="120">
        <v>0.28399999999999997</v>
      </c>
      <c r="H7" s="120">
        <v>0.29799999999999999</v>
      </c>
      <c r="I7" s="120">
        <v>0.33700000000000002</v>
      </c>
      <c r="J7" s="120">
        <v>0.45500000000000002</v>
      </c>
      <c r="K7" s="120">
        <v>0.437</v>
      </c>
      <c r="L7" s="120">
        <v>0.32400000000000001</v>
      </c>
      <c r="M7" s="120">
        <v>0.33800000000000002</v>
      </c>
      <c r="N7" s="120">
        <v>0.373</v>
      </c>
      <c r="O7" s="120">
        <v>0.38400000000000001</v>
      </c>
      <c r="P7" s="120">
        <v>0.41399999999999998</v>
      </c>
      <c r="Q7" s="120">
        <v>0.53100000000000003</v>
      </c>
      <c r="R7" s="120">
        <v>0.437</v>
      </c>
      <c r="S7" s="120">
        <v>0.29099999999999998</v>
      </c>
      <c r="T7" s="120">
        <v>0.36499999999999999</v>
      </c>
      <c r="U7" s="120">
        <v>0.36499999999999999</v>
      </c>
      <c r="V7" s="120">
        <v>0.435</v>
      </c>
      <c r="W7" s="120">
        <v>0.40400000000000003</v>
      </c>
      <c r="X7" s="120">
        <v>0.53800000000000003</v>
      </c>
      <c r="Y7" s="120">
        <v>0.56699999999999995</v>
      </c>
      <c r="Z7" s="120">
        <v>0.34699999999999998</v>
      </c>
      <c r="AA7" s="120">
        <v>0.246</v>
      </c>
      <c r="AB7" s="120">
        <v>0.57499999999999996</v>
      </c>
      <c r="AC7" s="120">
        <v>0.318</v>
      </c>
      <c r="AD7" s="120">
        <v>0.40400000000000003</v>
      </c>
      <c r="AE7" s="120">
        <v>0.51</v>
      </c>
      <c r="AF7" s="120">
        <v>0.45</v>
      </c>
      <c r="AG7" s="121"/>
      <c r="AH7" s="122">
        <v>12.069999999999999</v>
      </c>
      <c r="AI7" s="123">
        <v>0.38935483870967735</v>
      </c>
      <c r="AJ7" s="120">
        <v>0.57499999999999996</v>
      </c>
      <c r="AK7" s="124"/>
    </row>
    <row r="8" spans="1:45" ht="19.899999999999999" customHeight="1">
      <c r="A8" s="125" t="s">
        <v>30</v>
      </c>
      <c r="B8" s="120">
        <v>0.33700000000000002</v>
      </c>
      <c r="C8" s="120">
        <v>0.29699999999999999</v>
      </c>
      <c r="D8" s="120">
        <v>0.36</v>
      </c>
      <c r="E8" s="120">
        <v>0.252</v>
      </c>
      <c r="F8" s="120">
        <v>0.47699999999999998</v>
      </c>
      <c r="G8" s="120">
        <v>0.45700000000000002</v>
      </c>
      <c r="H8" s="120">
        <v>0.40699999999999997</v>
      </c>
      <c r="I8" s="120">
        <v>0.20399999999999999</v>
      </c>
      <c r="J8" s="120">
        <v>0.33300000000000002</v>
      </c>
      <c r="K8" s="120">
        <v>0.40799999999999997</v>
      </c>
      <c r="L8" s="120">
        <v>0.20699999999999999</v>
      </c>
      <c r="M8" s="120">
        <v>0.55400000000000005</v>
      </c>
      <c r="N8" s="120">
        <v>0.56899999999999995</v>
      </c>
      <c r="O8" s="120">
        <v>0.497</v>
      </c>
      <c r="P8" s="120">
        <v>0.26400000000000001</v>
      </c>
      <c r="Q8" s="120">
        <v>0.38300000000000001</v>
      </c>
      <c r="R8" s="120">
        <v>0.41000000000000003</v>
      </c>
      <c r="S8" s="120">
        <v>0.38500000000000001</v>
      </c>
      <c r="T8" s="120">
        <v>0.29099999999999998</v>
      </c>
      <c r="U8" s="120">
        <v>0.41</v>
      </c>
      <c r="V8" s="120">
        <v>0.38200000000000001</v>
      </c>
      <c r="W8" s="120">
        <v>0.25</v>
      </c>
      <c r="X8" s="120">
        <v>0.36499999999999999</v>
      </c>
      <c r="Y8" s="120">
        <v>0.501</v>
      </c>
      <c r="Z8" s="120">
        <v>0.433</v>
      </c>
      <c r="AA8" s="120">
        <v>0.41399999999999998</v>
      </c>
      <c r="AB8" s="120">
        <v>0.47699999999999998</v>
      </c>
      <c r="AC8" s="120">
        <v>0.44500000000000001</v>
      </c>
      <c r="AD8" s="120">
        <v>0.36</v>
      </c>
      <c r="AE8" s="120">
        <v>0.46400000000000002</v>
      </c>
      <c r="AF8" s="127"/>
      <c r="AG8" s="121"/>
      <c r="AH8" s="122">
        <v>11.593</v>
      </c>
      <c r="AI8" s="123">
        <v>0.38643333333333335</v>
      </c>
      <c r="AJ8" s="120">
        <v>0.56899999999999995</v>
      </c>
      <c r="AK8" s="124"/>
    </row>
    <row r="9" spans="1:45" ht="19.899999999999999" customHeight="1">
      <c r="A9" s="125" t="s">
        <v>31</v>
      </c>
      <c r="B9" s="120">
        <v>0.51800000000000002</v>
      </c>
      <c r="C9" s="120">
        <v>0.44800000000000001</v>
      </c>
      <c r="D9" s="120">
        <v>0.36599999999999999</v>
      </c>
      <c r="E9" s="120">
        <v>0.51</v>
      </c>
      <c r="F9" s="120">
        <v>0.438</v>
      </c>
      <c r="G9" s="120">
        <v>0.27600000000000002</v>
      </c>
      <c r="H9" s="120">
        <v>0.33400000000000002</v>
      </c>
      <c r="I9" s="120">
        <v>0.46600000000000003</v>
      </c>
      <c r="J9" s="120">
        <v>0.42399999999999999</v>
      </c>
      <c r="K9" s="120">
        <v>0.36699999999999999</v>
      </c>
      <c r="L9" s="120">
        <v>0.45400000000000001</v>
      </c>
      <c r="M9" s="120">
        <v>0.46700000000000003</v>
      </c>
      <c r="N9" s="120">
        <v>0.25700000000000001</v>
      </c>
      <c r="O9" s="120">
        <v>0.27300000000000002</v>
      </c>
      <c r="P9" s="120">
        <v>0.42</v>
      </c>
      <c r="Q9" s="120">
        <v>0.39700000000000002</v>
      </c>
      <c r="R9" s="120">
        <v>0.41299999999999998</v>
      </c>
      <c r="S9" s="120">
        <v>0.51</v>
      </c>
      <c r="T9" s="120">
        <v>0.501</v>
      </c>
      <c r="U9" s="120">
        <v>0.29699999999999999</v>
      </c>
      <c r="V9" s="120">
        <v>0.436</v>
      </c>
      <c r="W9" s="120">
        <v>0.54200000000000004</v>
      </c>
      <c r="X9" s="120">
        <v>0.26200000000000001</v>
      </c>
      <c r="Y9" s="120">
        <v>0.52800000000000002</v>
      </c>
      <c r="Z9" s="120">
        <v>0.54300000000000004</v>
      </c>
      <c r="AA9" s="120">
        <v>0.53</v>
      </c>
      <c r="AB9" s="120">
        <v>0.36699999999999999</v>
      </c>
      <c r="AC9" s="120">
        <v>0.47299999999999998</v>
      </c>
      <c r="AD9" s="120">
        <v>0.60499999999999998</v>
      </c>
      <c r="AE9" s="120">
        <v>0.40699999999999997</v>
      </c>
      <c r="AF9" s="120">
        <v>0.71599999999999997</v>
      </c>
      <c r="AG9" s="121"/>
      <c r="AH9" s="122">
        <v>13.544999999999998</v>
      </c>
      <c r="AI9" s="123">
        <v>0.4369354838709677</v>
      </c>
      <c r="AJ9" s="120">
        <v>0.71599999999999997</v>
      </c>
      <c r="AK9" s="124"/>
    </row>
    <row r="10" spans="1:45" ht="19.899999999999999" customHeight="1">
      <c r="A10" s="125" t="s">
        <v>32</v>
      </c>
      <c r="B10" s="120">
        <v>0.57799999999999996</v>
      </c>
      <c r="C10" s="120">
        <v>0.53500000000000003</v>
      </c>
      <c r="D10" s="120">
        <v>0.32500000000000001</v>
      </c>
      <c r="E10" s="120">
        <v>0.48199999999999998</v>
      </c>
      <c r="F10" s="120">
        <v>0.56500000000000006</v>
      </c>
      <c r="G10" s="120">
        <v>0.499</v>
      </c>
      <c r="H10" s="120">
        <v>0.46300000000000002</v>
      </c>
      <c r="I10" s="120">
        <v>0.39600000000000002</v>
      </c>
      <c r="J10" s="120">
        <v>0.36299999999999999</v>
      </c>
      <c r="K10" s="120">
        <v>0.217</v>
      </c>
      <c r="L10" s="120">
        <v>0.308</v>
      </c>
      <c r="M10" s="120">
        <v>0.33300000000000002</v>
      </c>
      <c r="N10" s="120">
        <v>0.28000000000000003</v>
      </c>
      <c r="O10" s="120">
        <v>0.29699999999999999</v>
      </c>
      <c r="P10" s="120">
        <v>0.34899999999999998</v>
      </c>
      <c r="Q10" s="120">
        <v>0.36299999999999999</v>
      </c>
      <c r="R10" s="120">
        <v>0.20899999999999999</v>
      </c>
      <c r="S10" s="120">
        <v>0.313</v>
      </c>
      <c r="T10" s="120">
        <v>0.28999999999999998</v>
      </c>
      <c r="U10" s="120">
        <v>0.28599999999999998</v>
      </c>
      <c r="V10" s="120">
        <v>0.315</v>
      </c>
      <c r="W10" s="120">
        <v>0.47199999999999998</v>
      </c>
      <c r="X10" s="120">
        <v>0.39600000000000002</v>
      </c>
      <c r="Y10" s="120">
        <v>0.32300000000000001</v>
      </c>
      <c r="Z10" s="120">
        <v>0.38800000000000001</v>
      </c>
      <c r="AA10" s="120">
        <v>0.58499999999999996</v>
      </c>
      <c r="AB10" s="120">
        <v>0.46400000000000002</v>
      </c>
      <c r="AC10" s="120">
        <v>0.47</v>
      </c>
      <c r="AD10" s="120">
        <v>0.55100000000000005</v>
      </c>
      <c r="AE10" s="120">
        <v>0.45600000000000002</v>
      </c>
      <c r="AF10" s="127"/>
      <c r="AG10" s="121"/>
      <c r="AH10" s="122">
        <v>11.871</v>
      </c>
      <c r="AI10" s="123">
        <v>0.3957</v>
      </c>
      <c r="AJ10" s="120">
        <v>0.58499999999999996</v>
      </c>
      <c r="AK10" s="124"/>
    </row>
    <row r="11" spans="1:45" ht="19.899999999999999" customHeight="1">
      <c r="A11" s="125" t="s">
        <v>33</v>
      </c>
      <c r="B11" s="120">
        <v>0.34200000000000003</v>
      </c>
      <c r="C11" s="120">
        <v>0.44800000000000001</v>
      </c>
      <c r="D11" s="120">
        <v>0.55100000000000005</v>
      </c>
      <c r="E11" s="120">
        <v>0.40600000000000003</v>
      </c>
      <c r="F11" s="120">
        <v>0.29899999999999999</v>
      </c>
      <c r="G11" s="120">
        <v>0.58099999999999996</v>
      </c>
      <c r="H11" s="120">
        <v>0.32300000000000001</v>
      </c>
      <c r="I11" s="120">
        <v>0.23</v>
      </c>
      <c r="J11" s="120">
        <v>0.34100000000000003</v>
      </c>
      <c r="K11" s="120">
        <v>0.46700000000000003</v>
      </c>
      <c r="L11" s="120">
        <v>0.38100000000000001</v>
      </c>
      <c r="M11" s="120">
        <v>0.307</v>
      </c>
      <c r="N11" s="120">
        <v>0.34499999999999997</v>
      </c>
      <c r="O11" s="120">
        <v>0.376</v>
      </c>
      <c r="P11" s="120">
        <v>0.29499999999999998</v>
      </c>
      <c r="Q11" s="120">
        <v>0.34899999999999998</v>
      </c>
      <c r="R11" s="120">
        <v>0.38</v>
      </c>
      <c r="S11" s="120">
        <v>0.17399999999999999</v>
      </c>
      <c r="T11" s="120">
        <v>0.49399999999999999</v>
      </c>
      <c r="U11" s="120">
        <v>0.47599999999999998</v>
      </c>
      <c r="V11" s="120">
        <v>0.35099999999999998</v>
      </c>
      <c r="W11" s="120">
        <v>0.185</v>
      </c>
      <c r="X11" s="120">
        <v>0.33700000000000002</v>
      </c>
      <c r="Y11" s="120">
        <v>0.35699999999999998</v>
      </c>
      <c r="Z11" s="120">
        <v>0.23300000000000001</v>
      </c>
      <c r="AA11" s="120">
        <v>0.28499999999999998</v>
      </c>
      <c r="AB11" s="120">
        <v>0.374</v>
      </c>
      <c r="AC11" s="120">
        <v>0.36699999999999999</v>
      </c>
      <c r="AD11" s="120">
        <v>0.26700000000000002</v>
      </c>
      <c r="AE11" s="120">
        <v>0.36799999999999999</v>
      </c>
      <c r="AF11" s="120">
        <v>0.35599999999999998</v>
      </c>
      <c r="AG11" s="121"/>
      <c r="AH11" s="122">
        <v>11.045000000000002</v>
      </c>
      <c r="AI11" s="123">
        <v>0.35629032258064519</v>
      </c>
      <c r="AJ11" s="120">
        <v>0.58099999999999996</v>
      </c>
      <c r="AK11" s="124"/>
    </row>
    <row r="12" spans="1:45" ht="19.899999999999999" customHeight="1">
      <c r="A12" s="125" t="s">
        <v>34</v>
      </c>
      <c r="B12" s="120">
        <v>0.23699999999999999</v>
      </c>
      <c r="C12" s="120">
        <v>0.245</v>
      </c>
      <c r="D12" s="120">
        <v>0.30599999999999999</v>
      </c>
      <c r="E12" s="120">
        <v>0.36499999999999999</v>
      </c>
      <c r="F12" s="120">
        <v>0.21099999999999999</v>
      </c>
      <c r="G12" s="120">
        <v>0.245</v>
      </c>
      <c r="H12" s="120">
        <v>0.34200000000000003</v>
      </c>
      <c r="I12" s="120">
        <v>0.24399999999999999</v>
      </c>
      <c r="J12" s="120">
        <v>0.27400000000000002</v>
      </c>
      <c r="K12" s="120">
        <v>0.372</v>
      </c>
      <c r="L12" s="120">
        <v>0.33500000000000002</v>
      </c>
      <c r="M12" s="120">
        <v>0.17299999999999999</v>
      </c>
      <c r="N12" s="120">
        <v>0.23</v>
      </c>
      <c r="O12" s="120">
        <v>0.27100000000000002</v>
      </c>
      <c r="P12" s="120">
        <v>0.13900000000000001</v>
      </c>
      <c r="Q12" s="120">
        <v>0.33700000000000002</v>
      </c>
      <c r="R12" s="120">
        <v>0.25600000000000001</v>
      </c>
      <c r="S12" s="120">
        <v>0.26700000000000002</v>
      </c>
      <c r="T12" s="120">
        <v>0.19700000000000001</v>
      </c>
      <c r="U12" s="120">
        <v>0.25800000000000001</v>
      </c>
      <c r="V12" s="120">
        <v>0.35299999999999998</v>
      </c>
      <c r="W12" s="120">
        <v>0.32100000000000001</v>
      </c>
      <c r="X12" s="120">
        <v>0.372</v>
      </c>
      <c r="Y12" s="120">
        <v>0.40500000000000003</v>
      </c>
      <c r="Z12" s="120">
        <v>0.33</v>
      </c>
      <c r="AA12" s="120">
        <v>0.32</v>
      </c>
      <c r="AB12" s="120">
        <v>0.27600000000000002</v>
      </c>
      <c r="AC12" s="120">
        <v>0.32800000000000001</v>
      </c>
      <c r="AD12" s="120">
        <v>0.32500000000000001</v>
      </c>
      <c r="AE12" s="120">
        <v>0.34300000000000003</v>
      </c>
      <c r="AF12" s="120">
        <v>0.29799999999999999</v>
      </c>
      <c r="AG12" s="128"/>
      <c r="AH12" s="122">
        <v>8.9749999999999996</v>
      </c>
      <c r="AI12" s="123">
        <v>0.28951612903225804</v>
      </c>
      <c r="AJ12" s="120">
        <v>0.40500000000000003</v>
      </c>
      <c r="AK12" s="124"/>
    </row>
    <row r="13" spans="1:45" ht="19.899999999999999" customHeight="1">
      <c r="A13" s="125" t="s">
        <v>35</v>
      </c>
      <c r="B13" s="120">
        <v>0.30199999999999999</v>
      </c>
      <c r="C13" s="120">
        <v>0.19</v>
      </c>
      <c r="D13" s="120">
        <v>0.218</v>
      </c>
      <c r="E13" s="120">
        <v>0.27100000000000002</v>
      </c>
      <c r="F13" s="120">
        <v>0.27600000000000002</v>
      </c>
      <c r="G13" s="120">
        <v>0.30099999999999999</v>
      </c>
      <c r="H13" s="120">
        <v>0.43099999999999999</v>
      </c>
      <c r="I13" s="120">
        <v>0.44400000000000001</v>
      </c>
      <c r="J13" s="120">
        <v>0.25</v>
      </c>
      <c r="K13" s="120">
        <v>0.372</v>
      </c>
      <c r="L13" s="120">
        <v>0.46500000000000002</v>
      </c>
      <c r="M13" s="120">
        <v>0.41799999999999998</v>
      </c>
      <c r="N13" s="120">
        <v>0.39</v>
      </c>
      <c r="O13" s="120">
        <v>0.496</v>
      </c>
      <c r="P13" s="120">
        <v>0.33500000000000002</v>
      </c>
      <c r="Q13" s="120">
        <v>0.22500000000000001</v>
      </c>
      <c r="R13" s="120">
        <v>0.40500000000000003</v>
      </c>
      <c r="S13" s="120">
        <v>0.49299999999999999</v>
      </c>
      <c r="T13" s="120">
        <v>0.36699999999999999</v>
      </c>
      <c r="U13" s="120">
        <v>0.41199999999999998</v>
      </c>
      <c r="V13" s="120">
        <v>0.52900000000000003</v>
      </c>
      <c r="W13" s="120">
        <v>0.501</v>
      </c>
      <c r="X13" s="120">
        <v>0.23899999999999999</v>
      </c>
      <c r="Y13" s="120">
        <v>0.45700000000000002</v>
      </c>
      <c r="Z13" s="120">
        <v>0.53</v>
      </c>
      <c r="AA13" s="120">
        <v>0.50800000000000001</v>
      </c>
      <c r="AB13" s="120">
        <v>0.52800000000000002</v>
      </c>
      <c r="AC13" s="120">
        <v>0.52700000000000002</v>
      </c>
      <c r="AD13" s="120">
        <v>0.53200000000000003</v>
      </c>
      <c r="AE13" s="120">
        <v>0.26500000000000001</v>
      </c>
      <c r="AF13" s="127"/>
      <c r="AG13" s="128"/>
      <c r="AH13" s="122">
        <v>11.677</v>
      </c>
      <c r="AI13" s="123">
        <v>0.38923333333333332</v>
      </c>
      <c r="AJ13" s="120">
        <v>0.53200000000000003</v>
      </c>
      <c r="AK13" s="124"/>
    </row>
    <row r="14" spans="1:45" ht="19.899999999999999" customHeight="1">
      <c r="A14" s="125" t="s">
        <v>36</v>
      </c>
      <c r="B14" s="120">
        <v>0.48299999999999998</v>
      </c>
      <c r="C14" s="120">
        <v>0.58499999999999996</v>
      </c>
      <c r="D14" s="120">
        <v>0.502</v>
      </c>
      <c r="E14" s="120">
        <v>0.48699999999999999</v>
      </c>
      <c r="F14" s="120">
        <v>0.54800000000000004</v>
      </c>
      <c r="G14" s="120">
        <v>0.53500000000000003</v>
      </c>
      <c r="H14" s="120">
        <v>0.29699999999999999</v>
      </c>
      <c r="I14" s="120">
        <v>0.371</v>
      </c>
      <c r="J14" s="120">
        <v>0.45700000000000002</v>
      </c>
      <c r="K14" s="120">
        <v>0.41699999999999998</v>
      </c>
      <c r="L14" s="120">
        <v>0.443</v>
      </c>
      <c r="M14" s="120">
        <v>0.54800000000000004</v>
      </c>
      <c r="N14" s="120">
        <v>0.53200000000000003</v>
      </c>
      <c r="O14" s="120">
        <v>0.28699999999999998</v>
      </c>
      <c r="P14" s="120">
        <v>0.441</v>
      </c>
      <c r="Q14" s="120">
        <v>0.53200000000000003</v>
      </c>
      <c r="R14" s="120">
        <v>0.38</v>
      </c>
      <c r="S14" s="120">
        <v>0.44800000000000001</v>
      </c>
      <c r="T14" s="120">
        <v>0.36499999999999999</v>
      </c>
      <c r="U14" s="120">
        <v>0.33200000000000002</v>
      </c>
      <c r="V14" s="120">
        <v>0.221</v>
      </c>
      <c r="W14" s="120">
        <v>0.316</v>
      </c>
      <c r="X14" s="120">
        <v>0.41099999999999998</v>
      </c>
      <c r="Y14" s="120">
        <v>0.44500000000000001</v>
      </c>
      <c r="Z14" s="120">
        <v>0.39900000000000002</v>
      </c>
      <c r="AA14" s="120">
        <v>0.35899999999999999</v>
      </c>
      <c r="AB14" s="120">
        <v>0.35499999999999998</v>
      </c>
      <c r="AC14" s="120">
        <v>0.25900000000000001</v>
      </c>
      <c r="AD14" s="120">
        <v>0.41599999999999998</v>
      </c>
      <c r="AE14" s="120">
        <v>0.56100000000000005</v>
      </c>
      <c r="AF14" s="120">
        <v>0.40600000000000003</v>
      </c>
      <c r="AG14" s="128"/>
      <c r="AH14" s="122">
        <v>13.138000000000002</v>
      </c>
      <c r="AI14" s="123">
        <v>0.42380645161290326</v>
      </c>
      <c r="AJ14" s="120">
        <v>0.58499999999999996</v>
      </c>
      <c r="AK14" s="124"/>
    </row>
    <row r="15" spans="1:45" ht="19.899999999999999" customHeight="1">
      <c r="A15" s="125" t="s">
        <v>37</v>
      </c>
      <c r="B15" s="120">
        <v>0.42799999999999999</v>
      </c>
      <c r="C15" s="120">
        <v>0.48299999999999998</v>
      </c>
      <c r="D15" s="120">
        <v>0.49399999999999999</v>
      </c>
      <c r="E15" s="120">
        <v>0.26700000000000002</v>
      </c>
      <c r="F15" s="120">
        <v>0.36599999999999999</v>
      </c>
      <c r="G15" s="120">
        <v>0.48899999999999999</v>
      </c>
      <c r="H15" s="120">
        <v>0.41299999999999998</v>
      </c>
      <c r="I15" s="120">
        <v>0.41799999999999998</v>
      </c>
      <c r="J15" s="120">
        <v>0.38300000000000001</v>
      </c>
      <c r="K15" s="120">
        <v>0.40600000000000003</v>
      </c>
      <c r="L15" s="120">
        <v>0.26200000000000001</v>
      </c>
      <c r="M15" s="120">
        <v>0.372</v>
      </c>
      <c r="N15" s="120">
        <v>0.39900000000000002</v>
      </c>
      <c r="O15" s="120">
        <v>0.34699999999999998</v>
      </c>
      <c r="P15" s="120">
        <v>0.34200000000000003</v>
      </c>
      <c r="Q15" s="120">
        <v>0.35499999999999998</v>
      </c>
      <c r="R15" s="120">
        <v>0.374</v>
      </c>
      <c r="S15" s="120">
        <v>0.22600000000000001</v>
      </c>
      <c r="T15" s="120">
        <v>0.34499999999999997</v>
      </c>
      <c r="U15" s="120">
        <v>0.4</v>
      </c>
      <c r="V15" s="120">
        <v>0.36799999999999999</v>
      </c>
      <c r="W15" s="120">
        <v>0.38800000000000001</v>
      </c>
      <c r="X15" s="120">
        <v>0.48599999999999999</v>
      </c>
      <c r="Y15" s="120">
        <v>0.38</v>
      </c>
      <c r="Z15" s="120">
        <v>0.251</v>
      </c>
      <c r="AA15" s="120">
        <v>0.36899999999999999</v>
      </c>
      <c r="AB15" s="120">
        <v>0.40500000000000003</v>
      </c>
      <c r="AC15" s="120">
        <v>0.372</v>
      </c>
      <c r="AD15" s="120">
        <v>0.40300000000000002</v>
      </c>
      <c r="AE15" s="120">
        <v>0.49099999999999999</v>
      </c>
      <c r="AF15" s="127"/>
      <c r="AG15" s="128"/>
      <c r="AH15" s="122">
        <v>11.482000000000001</v>
      </c>
      <c r="AI15" s="123">
        <v>0.38273333333333337</v>
      </c>
      <c r="AJ15" s="120">
        <v>0.49399999999999999</v>
      </c>
      <c r="AK15" s="124"/>
    </row>
    <row r="16" spans="1:45" ht="19.899999999999999" customHeight="1">
      <c r="A16" s="125" t="s">
        <v>38</v>
      </c>
      <c r="B16" s="120">
        <v>0.48899999999999999</v>
      </c>
      <c r="C16" s="120">
        <v>0.28499999999999998</v>
      </c>
      <c r="D16" s="120">
        <v>0.39500000000000002</v>
      </c>
      <c r="E16" s="120">
        <v>0.42599999999999999</v>
      </c>
      <c r="F16" s="120">
        <v>0.36499999999999999</v>
      </c>
      <c r="G16" s="120">
        <v>0.36899999999999999</v>
      </c>
      <c r="H16" s="120">
        <v>0.441</v>
      </c>
      <c r="I16" s="120">
        <v>0.436</v>
      </c>
      <c r="J16" s="120">
        <v>0.25600000000000001</v>
      </c>
      <c r="K16" s="120">
        <v>0.373</v>
      </c>
      <c r="L16" s="120">
        <v>0.33500000000000002</v>
      </c>
      <c r="M16" s="120">
        <v>0.35599999999999998</v>
      </c>
      <c r="N16" s="120">
        <v>0.34399999999999997</v>
      </c>
      <c r="O16" s="120">
        <v>0.32700000000000001</v>
      </c>
      <c r="P16" s="120">
        <v>0.33600000000000002</v>
      </c>
      <c r="Q16" s="120">
        <v>0.22500000000000001</v>
      </c>
      <c r="R16" s="120">
        <v>0.309</v>
      </c>
      <c r="S16" s="120">
        <v>0.27700000000000002</v>
      </c>
      <c r="T16" s="120">
        <v>0.27900000000000003</v>
      </c>
      <c r="U16" s="120">
        <v>0.32800000000000001</v>
      </c>
      <c r="V16" s="120">
        <v>0.376</v>
      </c>
      <c r="W16" s="120">
        <v>0.3</v>
      </c>
      <c r="X16" s="120">
        <v>0.20200000000000001</v>
      </c>
      <c r="Y16" s="120">
        <v>0.23599999999999999</v>
      </c>
      <c r="Z16" s="120">
        <v>0.309</v>
      </c>
      <c r="AA16" s="120">
        <v>0.255</v>
      </c>
      <c r="AB16" s="120">
        <v>0.32300000000000001</v>
      </c>
      <c r="AC16" s="120">
        <v>0.36499999999999999</v>
      </c>
      <c r="AD16" s="120">
        <v>0.27800000000000002</v>
      </c>
      <c r="AE16" s="120">
        <v>0.219</v>
      </c>
      <c r="AF16" s="120">
        <v>0.28299999999999997</v>
      </c>
      <c r="AG16" s="128"/>
      <c r="AH16" s="122">
        <v>10.097000000000001</v>
      </c>
      <c r="AI16" s="123">
        <v>0.32570967741935486</v>
      </c>
      <c r="AJ16" s="120">
        <v>0.48899999999999999</v>
      </c>
      <c r="AK16" s="124"/>
    </row>
    <row r="17" spans="1:37">
      <c r="A17" s="4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30"/>
      <c r="AH17" s="122">
        <v>134.52500000000001</v>
      </c>
      <c r="AI17" s="57" t="s">
        <v>57</v>
      </c>
      <c r="AJ17" s="129"/>
      <c r="AK17" s="124"/>
    </row>
    <row r="18" spans="1:37" ht="5.25" customHeight="1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2"/>
    </row>
    <row r="19" spans="1:37" ht="15">
      <c r="A19" s="109" t="s">
        <v>45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109"/>
      <c r="AK19" s="108"/>
    </row>
    <row r="20" spans="1:37">
      <c r="A20" s="111" t="s">
        <v>53</v>
      </c>
      <c r="B20" s="111">
        <v>1</v>
      </c>
      <c r="C20" s="111">
        <v>2</v>
      </c>
      <c r="D20" s="111">
        <v>3</v>
      </c>
      <c r="E20" s="111">
        <v>4</v>
      </c>
      <c r="F20" s="111">
        <v>5</v>
      </c>
      <c r="G20" s="111">
        <v>6</v>
      </c>
      <c r="H20" s="111">
        <v>7</v>
      </c>
      <c r="I20" s="111">
        <v>8</v>
      </c>
      <c r="J20" s="111">
        <v>9</v>
      </c>
      <c r="K20" s="111">
        <v>10</v>
      </c>
      <c r="L20" s="111">
        <v>11</v>
      </c>
      <c r="M20" s="111">
        <v>12</v>
      </c>
      <c r="N20" s="111">
        <v>13</v>
      </c>
      <c r="O20" s="111">
        <v>14</v>
      </c>
      <c r="P20" s="111">
        <v>15</v>
      </c>
      <c r="Q20" s="111">
        <v>16</v>
      </c>
      <c r="R20" s="111">
        <v>17</v>
      </c>
      <c r="S20" s="111">
        <v>18</v>
      </c>
      <c r="T20" s="111">
        <v>19</v>
      </c>
      <c r="U20" s="111">
        <v>20</v>
      </c>
      <c r="V20" s="111">
        <v>21</v>
      </c>
      <c r="W20" s="111">
        <v>22</v>
      </c>
      <c r="X20" s="111">
        <v>23</v>
      </c>
      <c r="Y20" s="111">
        <v>24</v>
      </c>
      <c r="Z20" s="111">
        <v>25</v>
      </c>
      <c r="AA20" s="111">
        <v>26</v>
      </c>
      <c r="AB20" s="111">
        <v>27</v>
      </c>
      <c r="AC20" s="111">
        <v>28</v>
      </c>
      <c r="AD20" s="111">
        <v>29</v>
      </c>
      <c r="AE20" s="111">
        <v>30</v>
      </c>
      <c r="AF20" s="111">
        <v>31</v>
      </c>
      <c r="AG20" s="112"/>
      <c r="AH20" s="113" t="s">
        <v>54</v>
      </c>
      <c r="AI20" s="113" t="s">
        <v>55</v>
      </c>
      <c r="AJ20" s="113" t="s">
        <v>56</v>
      </c>
      <c r="AK20" s="133" t="s">
        <v>58</v>
      </c>
    </row>
    <row r="21" spans="1:37" ht="18" customHeight="1">
      <c r="A21" s="119">
        <v>43466</v>
      </c>
      <c r="B21" s="120">
        <v>0</v>
      </c>
      <c r="C21" s="120">
        <v>0</v>
      </c>
      <c r="D21" s="120">
        <v>0</v>
      </c>
      <c r="E21" s="120">
        <v>0</v>
      </c>
      <c r="F21" s="120">
        <v>0</v>
      </c>
      <c r="G21" s="120">
        <v>0</v>
      </c>
      <c r="H21" s="120">
        <v>0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20">
        <v>0</v>
      </c>
      <c r="S21" s="120">
        <v>0</v>
      </c>
      <c r="T21" s="120">
        <v>0</v>
      </c>
      <c r="U21" s="120">
        <v>0</v>
      </c>
      <c r="V21" s="120">
        <v>0</v>
      </c>
      <c r="W21" s="120">
        <v>0</v>
      </c>
      <c r="X21" s="120">
        <v>0</v>
      </c>
      <c r="Y21" s="120">
        <v>0</v>
      </c>
      <c r="Z21" s="120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34"/>
      <c r="AH21" s="122">
        <v>0</v>
      </c>
      <c r="AI21" s="123">
        <v>0</v>
      </c>
      <c r="AJ21" s="120">
        <v>0</v>
      </c>
      <c r="AK21" s="135">
        <v>0</v>
      </c>
    </row>
    <row r="22" spans="1:37" ht="18" customHeight="1">
      <c r="A22" s="125" t="s">
        <v>26</v>
      </c>
      <c r="B22" s="120">
        <v>0</v>
      </c>
      <c r="C22" s="120">
        <v>0</v>
      </c>
      <c r="D22" s="120">
        <v>0</v>
      </c>
      <c r="E22" s="120">
        <v>0</v>
      </c>
      <c r="F22" s="120">
        <v>0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0.27</v>
      </c>
      <c r="M22" s="120">
        <v>0</v>
      </c>
      <c r="N22" s="120">
        <v>0</v>
      </c>
      <c r="O22" s="120">
        <v>0</v>
      </c>
      <c r="P22" s="120">
        <v>0</v>
      </c>
      <c r="Q22" s="120">
        <v>0</v>
      </c>
      <c r="R22" s="120">
        <v>0</v>
      </c>
      <c r="S22" s="120">
        <v>0</v>
      </c>
      <c r="T22" s="120">
        <v>0</v>
      </c>
      <c r="U22" s="120">
        <v>0</v>
      </c>
      <c r="V22" s="120">
        <v>0</v>
      </c>
      <c r="W22" s="120">
        <v>0</v>
      </c>
      <c r="X22" s="120">
        <v>0</v>
      </c>
      <c r="Y22" s="120">
        <v>0</v>
      </c>
      <c r="Z22" s="120">
        <v>0</v>
      </c>
      <c r="AA22" s="120">
        <v>0</v>
      </c>
      <c r="AB22" s="120">
        <v>0</v>
      </c>
      <c r="AC22" s="120">
        <v>0</v>
      </c>
      <c r="AD22" s="136"/>
      <c r="AE22" s="137"/>
      <c r="AF22" s="137"/>
      <c r="AG22" s="134"/>
      <c r="AH22" s="122">
        <v>0.27</v>
      </c>
      <c r="AI22" s="123">
        <v>9.642857142857144E-3</v>
      </c>
      <c r="AJ22" s="120">
        <v>0.27</v>
      </c>
      <c r="AK22" s="135">
        <v>0</v>
      </c>
    </row>
    <row r="23" spans="1:37" ht="18" customHeight="1">
      <c r="A23" s="125" t="s">
        <v>27</v>
      </c>
      <c r="B23" s="120">
        <v>0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20">
        <v>0</v>
      </c>
      <c r="S23" s="120">
        <v>0.28999999999999998</v>
      </c>
      <c r="T23" s="120">
        <v>0</v>
      </c>
      <c r="U23" s="120">
        <v>0</v>
      </c>
      <c r="V23" s="120">
        <v>4.0000000000000001E-3</v>
      </c>
      <c r="W23" s="120">
        <v>0</v>
      </c>
      <c r="X23" s="120">
        <v>0</v>
      </c>
      <c r="Y23" s="120">
        <v>0.433</v>
      </c>
      <c r="Z23" s="120">
        <v>6.3E-2</v>
      </c>
      <c r="AA23" s="120">
        <v>7.0000000000000007E-2</v>
      </c>
      <c r="AB23" s="120">
        <v>0</v>
      </c>
      <c r="AC23" s="120">
        <v>0</v>
      </c>
      <c r="AD23" s="120">
        <v>0</v>
      </c>
      <c r="AE23" s="120">
        <v>0</v>
      </c>
      <c r="AF23" s="120">
        <v>0.06</v>
      </c>
      <c r="AG23" s="134"/>
      <c r="AH23" s="122">
        <v>0.92000000000000015</v>
      </c>
      <c r="AI23" s="123">
        <v>2.9677419354838714E-2</v>
      </c>
      <c r="AJ23" s="120">
        <v>0.433</v>
      </c>
      <c r="AK23" s="135">
        <v>0</v>
      </c>
    </row>
    <row r="24" spans="1:37" ht="18" customHeight="1">
      <c r="A24" s="125" t="s">
        <v>30</v>
      </c>
      <c r="B24" s="120">
        <v>0</v>
      </c>
      <c r="C24" s="120">
        <v>0</v>
      </c>
      <c r="D24" s="120">
        <v>0</v>
      </c>
      <c r="E24" s="120">
        <v>0</v>
      </c>
      <c r="F24" s="120">
        <v>0</v>
      </c>
      <c r="G24" s="120">
        <v>0</v>
      </c>
      <c r="H24" s="120">
        <v>0</v>
      </c>
      <c r="I24" s="120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Q24" s="120">
        <v>0</v>
      </c>
      <c r="R24" s="120">
        <v>1.2999999999999999E-2</v>
      </c>
      <c r="S24" s="120">
        <v>0</v>
      </c>
      <c r="T24" s="120">
        <v>0</v>
      </c>
      <c r="U24" s="120">
        <v>0</v>
      </c>
      <c r="V24" s="120">
        <v>0</v>
      </c>
      <c r="W24" s="120">
        <v>0</v>
      </c>
      <c r="X24" s="120">
        <v>0</v>
      </c>
      <c r="Y24" s="120">
        <v>0</v>
      </c>
      <c r="Z24" s="120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37"/>
      <c r="AG24" s="134"/>
      <c r="AH24" s="122">
        <v>1.2999999999999999E-2</v>
      </c>
      <c r="AI24" s="123">
        <v>4.3333333333333331E-4</v>
      </c>
      <c r="AJ24" s="120">
        <v>1.2999999999999999E-2</v>
      </c>
      <c r="AK24" s="135">
        <v>0</v>
      </c>
    </row>
    <row r="25" spans="1:37" ht="18" customHeight="1">
      <c r="A25" s="125" t="s">
        <v>31</v>
      </c>
      <c r="B25" s="120">
        <v>0</v>
      </c>
      <c r="C25" s="120">
        <v>0</v>
      </c>
      <c r="D25" s="120">
        <v>0</v>
      </c>
      <c r="E25" s="120">
        <v>0</v>
      </c>
      <c r="F25" s="120">
        <v>0</v>
      </c>
      <c r="G25" s="120">
        <v>0</v>
      </c>
      <c r="H25" s="120">
        <v>0</v>
      </c>
      <c r="I25" s="120">
        <v>0</v>
      </c>
      <c r="J25" s="120">
        <v>0</v>
      </c>
      <c r="K25" s="120">
        <v>0</v>
      </c>
      <c r="L25" s="120">
        <v>3.0000000000000001E-3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2E-3</v>
      </c>
      <c r="T25" s="120">
        <v>0</v>
      </c>
      <c r="U25" s="120">
        <v>0</v>
      </c>
      <c r="V25" s="120">
        <v>0</v>
      </c>
      <c r="W25" s="120">
        <v>3.0000000000000001E-3</v>
      </c>
      <c r="X25" s="120">
        <v>2.9000000000000001E-2</v>
      </c>
      <c r="Y25" s="120">
        <v>3.0000000000000001E-3</v>
      </c>
      <c r="Z25" s="120">
        <v>3.0000000000000001E-3</v>
      </c>
      <c r="AA25" s="120">
        <v>0</v>
      </c>
      <c r="AB25" s="120">
        <v>0</v>
      </c>
      <c r="AC25" s="120">
        <v>0</v>
      </c>
      <c r="AD25" s="120">
        <v>3.0000000000000001E-3</v>
      </c>
      <c r="AE25" s="120">
        <v>0</v>
      </c>
      <c r="AF25" s="120">
        <v>0</v>
      </c>
      <c r="AG25" s="134"/>
      <c r="AH25" s="122">
        <v>4.6000000000000013E-2</v>
      </c>
      <c r="AI25" s="123">
        <v>1.4838709677419358E-3</v>
      </c>
      <c r="AJ25" s="120">
        <v>2.9000000000000001E-2</v>
      </c>
      <c r="AK25" s="135">
        <v>0</v>
      </c>
    </row>
    <row r="26" spans="1:37" ht="18" customHeight="1">
      <c r="A26" s="125" t="s">
        <v>32</v>
      </c>
      <c r="B26" s="120">
        <v>7.0000000000000001E-3</v>
      </c>
      <c r="C26" s="120">
        <v>4.0000000000000001E-3</v>
      </c>
      <c r="D26" s="120">
        <v>0</v>
      </c>
      <c r="E26" s="120">
        <v>0</v>
      </c>
      <c r="F26" s="120">
        <v>4.0000000000000001E-3</v>
      </c>
      <c r="G26" s="120">
        <v>1E-3</v>
      </c>
      <c r="H26" s="120">
        <v>3.0000000000000001E-3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20">
        <v>0</v>
      </c>
      <c r="U26" s="120">
        <v>0</v>
      </c>
      <c r="V26" s="120">
        <v>0</v>
      </c>
      <c r="W26" s="120">
        <v>0</v>
      </c>
      <c r="X26" s="120">
        <v>0</v>
      </c>
      <c r="Y26" s="120">
        <v>0</v>
      </c>
      <c r="Z26" s="120">
        <v>0</v>
      </c>
      <c r="AA26" s="120">
        <v>0</v>
      </c>
      <c r="AB26" s="120">
        <v>0</v>
      </c>
      <c r="AC26" s="120">
        <v>0</v>
      </c>
      <c r="AD26" s="120">
        <v>0</v>
      </c>
      <c r="AE26" s="120">
        <v>0</v>
      </c>
      <c r="AF26" s="137"/>
      <c r="AG26" s="134"/>
      <c r="AH26" s="122">
        <v>1.9E-2</v>
      </c>
      <c r="AI26" s="123">
        <v>6.333333333333333E-4</v>
      </c>
      <c r="AJ26" s="120">
        <v>7.0000000000000001E-3</v>
      </c>
      <c r="AK26" s="135">
        <v>0</v>
      </c>
    </row>
    <row r="27" spans="1:37" ht="18" customHeight="1">
      <c r="A27" s="125" t="s">
        <v>33</v>
      </c>
      <c r="B27" s="120">
        <v>0</v>
      </c>
      <c r="C27" s="120">
        <v>0</v>
      </c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0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1E-3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34"/>
      <c r="AH27" s="122">
        <v>1E-3</v>
      </c>
      <c r="AI27" s="123">
        <v>3.2258064516129034E-5</v>
      </c>
      <c r="AJ27" s="120">
        <v>1E-3</v>
      </c>
      <c r="AK27" s="135">
        <v>0</v>
      </c>
    </row>
    <row r="28" spans="1:37" ht="18" customHeight="1">
      <c r="A28" s="125" t="s">
        <v>34</v>
      </c>
      <c r="B28" s="120">
        <v>0</v>
      </c>
      <c r="C28" s="120">
        <v>0</v>
      </c>
      <c r="D28" s="120">
        <v>0</v>
      </c>
      <c r="E28" s="120">
        <v>0</v>
      </c>
      <c r="F28" s="120">
        <v>0</v>
      </c>
      <c r="G28" s="120">
        <v>0</v>
      </c>
      <c r="H28" s="120">
        <v>1E-3</v>
      </c>
      <c r="I28" s="120">
        <v>0</v>
      </c>
      <c r="J28" s="120">
        <v>0</v>
      </c>
      <c r="K28" s="120">
        <v>0</v>
      </c>
      <c r="L28" s="120">
        <v>0</v>
      </c>
      <c r="M28" s="120">
        <v>0</v>
      </c>
      <c r="N28" s="120">
        <v>0</v>
      </c>
      <c r="O28" s="120">
        <v>0</v>
      </c>
      <c r="P28" s="120">
        <v>0</v>
      </c>
      <c r="Q28" s="120">
        <v>0</v>
      </c>
      <c r="R28" s="120">
        <v>0</v>
      </c>
      <c r="S28" s="120">
        <v>0</v>
      </c>
      <c r="T28" s="120">
        <v>0</v>
      </c>
      <c r="U28" s="120">
        <v>0</v>
      </c>
      <c r="V28" s="120">
        <v>0</v>
      </c>
      <c r="W28" s="120">
        <v>0</v>
      </c>
      <c r="X28" s="120">
        <v>0</v>
      </c>
      <c r="Y28" s="120">
        <v>0</v>
      </c>
      <c r="Z28" s="120">
        <v>0</v>
      </c>
      <c r="AA28" s="120">
        <v>0</v>
      </c>
      <c r="AB28" s="120">
        <v>0</v>
      </c>
      <c r="AC28" s="120">
        <v>0</v>
      </c>
      <c r="AD28" s="120">
        <v>0</v>
      </c>
      <c r="AE28" s="120">
        <v>0</v>
      </c>
      <c r="AF28" s="120">
        <v>0</v>
      </c>
      <c r="AG28" s="134"/>
      <c r="AH28" s="122">
        <v>1E-3</v>
      </c>
      <c r="AI28" s="123">
        <v>3.2258064516129034E-5</v>
      </c>
      <c r="AJ28" s="120">
        <v>1E-3</v>
      </c>
      <c r="AK28" s="135">
        <v>0</v>
      </c>
    </row>
    <row r="29" spans="1:37" ht="18" customHeight="1">
      <c r="A29" s="125" t="s">
        <v>35</v>
      </c>
      <c r="B29" s="120">
        <v>0</v>
      </c>
      <c r="C29" s="120">
        <v>0</v>
      </c>
      <c r="D29" s="120">
        <v>0</v>
      </c>
      <c r="E29" s="120">
        <v>0</v>
      </c>
      <c r="F29" s="120">
        <v>0</v>
      </c>
      <c r="G29" s="120">
        <v>0</v>
      </c>
      <c r="H29" s="120">
        <v>0</v>
      </c>
      <c r="I29" s="120">
        <v>0</v>
      </c>
      <c r="J29" s="120">
        <v>0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20">
        <v>0</v>
      </c>
      <c r="X29" s="120">
        <v>0</v>
      </c>
      <c r="Y29" s="120">
        <v>1E-3</v>
      </c>
      <c r="Z29" s="120">
        <v>0</v>
      </c>
      <c r="AA29" s="120">
        <v>0</v>
      </c>
      <c r="AB29" s="120">
        <v>0</v>
      </c>
      <c r="AC29" s="120">
        <v>3.0000000000000001E-3</v>
      </c>
      <c r="AD29" s="120">
        <v>0</v>
      </c>
      <c r="AE29" s="120">
        <v>0</v>
      </c>
      <c r="AF29" s="137"/>
      <c r="AG29" s="138"/>
      <c r="AH29" s="122">
        <v>4.0000000000000001E-3</v>
      </c>
      <c r="AI29" s="123">
        <v>1.3333333333333334E-4</v>
      </c>
      <c r="AJ29" s="120">
        <v>3.0000000000000001E-3</v>
      </c>
      <c r="AK29" s="135">
        <v>0</v>
      </c>
    </row>
    <row r="30" spans="1:37" ht="18" customHeight="1">
      <c r="A30" s="125" t="s">
        <v>36</v>
      </c>
      <c r="B30" s="120">
        <v>0</v>
      </c>
      <c r="C30" s="120">
        <v>0</v>
      </c>
      <c r="D30" s="120">
        <v>0</v>
      </c>
      <c r="E30" s="120">
        <v>0</v>
      </c>
      <c r="F30" s="120">
        <v>4.0000000000000001E-3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v>0</v>
      </c>
      <c r="M30" s="120">
        <v>0</v>
      </c>
      <c r="N30" s="120">
        <v>0</v>
      </c>
      <c r="O30" s="120">
        <v>0</v>
      </c>
      <c r="P30" s="120">
        <v>2E-3</v>
      </c>
      <c r="Q30" s="120">
        <v>0</v>
      </c>
      <c r="R30" s="120">
        <v>0</v>
      </c>
      <c r="S30" s="120">
        <v>0</v>
      </c>
      <c r="T30" s="120">
        <v>0</v>
      </c>
      <c r="U30" s="120">
        <v>0</v>
      </c>
      <c r="V30" s="120">
        <v>0</v>
      </c>
      <c r="W30" s="120">
        <v>0</v>
      </c>
      <c r="X30" s="120">
        <v>0</v>
      </c>
      <c r="Y30" s="120">
        <v>0</v>
      </c>
      <c r="Z30" s="120">
        <v>0</v>
      </c>
      <c r="AA30" s="120">
        <v>0</v>
      </c>
      <c r="AB30" s="120">
        <v>0</v>
      </c>
      <c r="AC30" s="120">
        <v>0</v>
      </c>
      <c r="AD30" s="120">
        <v>0</v>
      </c>
      <c r="AE30" s="120">
        <v>0</v>
      </c>
      <c r="AF30" s="120">
        <v>0</v>
      </c>
      <c r="AG30" s="134"/>
      <c r="AH30" s="122">
        <v>6.0000000000000001E-3</v>
      </c>
      <c r="AI30" s="123">
        <v>1.9354838709677419E-4</v>
      </c>
      <c r="AJ30" s="120">
        <v>4.0000000000000001E-3</v>
      </c>
      <c r="AK30" s="135">
        <v>0</v>
      </c>
    </row>
    <row r="31" spans="1:37" ht="18" customHeight="1">
      <c r="A31" s="125" t="s">
        <v>37</v>
      </c>
      <c r="B31" s="120">
        <v>0</v>
      </c>
      <c r="C31" s="120">
        <v>0</v>
      </c>
      <c r="D31" s="120">
        <v>0</v>
      </c>
      <c r="E31" s="120">
        <v>0</v>
      </c>
      <c r="F31" s="120">
        <v>0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  <c r="L31" s="120">
        <v>0</v>
      </c>
      <c r="M31" s="120">
        <v>0</v>
      </c>
      <c r="N31" s="120">
        <v>2E-3</v>
      </c>
      <c r="O31" s="120">
        <v>0</v>
      </c>
      <c r="P31" s="120">
        <v>0</v>
      </c>
      <c r="Q31" s="120">
        <v>0</v>
      </c>
      <c r="R31" s="120">
        <v>0</v>
      </c>
      <c r="S31" s="120">
        <v>0</v>
      </c>
      <c r="T31" s="120">
        <v>0</v>
      </c>
      <c r="U31" s="120">
        <v>0</v>
      </c>
      <c r="V31" s="120">
        <v>0</v>
      </c>
      <c r="W31" s="120">
        <v>0</v>
      </c>
      <c r="X31" s="120">
        <v>0</v>
      </c>
      <c r="Y31" s="120">
        <v>0</v>
      </c>
      <c r="Z31" s="120">
        <v>0</v>
      </c>
      <c r="AA31" s="120">
        <v>0</v>
      </c>
      <c r="AB31" s="120">
        <v>0</v>
      </c>
      <c r="AC31" s="120">
        <v>0</v>
      </c>
      <c r="AD31" s="120">
        <v>0</v>
      </c>
      <c r="AE31" s="120">
        <v>0</v>
      </c>
      <c r="AF31" s="137"/>
      <c r="AG31" s="138"/>
      <c r="AH31" s="122">
        <v>2E-3</v>
      </c>
      <c r="AI31" s="123">
        <v>6.666666666666667E-5</v>
      </c>
      <c r="AJ31" s="120">
        <v>2E-3</v>
      </c>
      <c r="AK31" s="135">
        <v>0</v>
      </c>
    </row>
    <row r="32" spans="1:37" ht="18" customHeight="1">
      <c r="A32" s="125" t="s">
        <v>38</v>
      </c>
      <c r="B32" s="120">
        <v>0</v>
      </c>
      <c r="C32" s="120">
        <v>0</v>
      </c>
      <c r="D32" s="120">
        <v>0</v>
      </c>
      <c r="E32" s="120">
        <v>0</v>
      </c>
      <c r="F32" s="120">
        <v>0</v>
      </c>
      <c r="G32" s="120">
        <v>0</v>
      </c>
      <c r="H32" s="120">
        <v>0</v>
      </c>
      <c r="I32" s="120">
        <v>0</v>
      </c>
      <c r="J32" s="120">
        <v>0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20">
        <v>0</v>
      </c>
      <c r="X32" s="120">
        <v>0</v>
      </c>
      <c r="Y32" s="120">
        <v>0</v>
      </c>
      <c r="Z32" s="120">
        <v>0</v>
      </c>
      <c r="AA32" s="120">
        <v>0</v>
      </c>
      <c r="AB32" s="120">
        <v>0</v>
      </c>
      <c r="AC32" s="120">
        <v>0</v>
      </c>
      <c r="AD32" s="120">
        <v>0</v>
      </c>
      <c r="AE32" s="120">
        <v>0</v>
      </c>
      <c r="AF32" s="120">
        <v>0</v>
      </c>
      <c r="AG32" s="134"/>
      <c r="AH32" s="122">
        <v>0</v>
      </c>
      <c r="AI32" s="123">
        <v>0</v>
      </c>
      <c r="AJ32" s="120">
        <v>0</v>
      </c>
      <c r="AK32" s="135">
        <v>0</v>
      </c>
    </row>
    <row r="33" spans="1:37">
      <c r="A33" s="4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40"/>
      <c r="AH33" s="141">
        <v>1.2819999999999998</v>
      </c>
      <c r="AI33" s="57" t="s">
        <v>57</v>
      </c>
      <c r="AJ33" s="139"/>
      <c r="AK33" s="142"/>
    </row>
    <row r="34" spans="1:37" ht="5.25" customHeight="1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43"/>
    </row>
    <row r="35" spans="1:37" ht="15">
      <c r="A35" s="109" t="s">
        <v>48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144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109"/>
      <c r="AK35" s="108"/>
    </row>
    <row r="36" spans="1:37">
      <c r="A36" s="111" t="s">
        <v>53</v>
      </c>
      <c r="B36" s="111">
        <v>1</v>
      </c>
      <c r="C36" s="111">
        <v>2</v>
      </c>
      <c r="D36" s="111">
        <v>3</v>
      </c>
      <c r="E36" s="111">
        <v>4</v>
      </c>
      <c r="F36" s="111">
        <v>5</v>
      </c>
      <c r="G36" s="111">
        <v>6</v>
      </c>
      <c r="H36" s="111">
        <v>7</v>
      </c>
      <c r="I36" s="111">
        <v>8</v>
      </c>
      <c r="J36" s="111">
        <v>9</v>
      </c>
      <c r="K36" s="111">
        <v>10</v>
      </c>
      <c r="L36" s="111">
        <v>11</v>
      </c>
      <c r="M36" s="111">
        <v>12</v>
      </c>
      <c r="N36" s="111">
        <v>13</v>
      </c>
      <c r="O36" s="111">
        <v>14</v>
      </c>
      <c r="P36" s="111">
        <v>15</v>
      </c>
      <c r="Q36" s="111">
        <v>16</v>
      </c>
      <c r="R36" s="111">
        <v>17</v>
      </c>
      <c r="S36" s="111">
        <v>18</v>
      </c>
      <c r="T36" s="111">
        <v>19</v>
      </c>
      <c r="U36" s="111">
        <v>20</v>
      </c>
      <c r="V36" s="111">
        <v>21</v>
      </c>
      <c r="W36" s="111">
        <v>22</v>
      </c>
      <c r="X36" s="111">
        <v>23</v>
      </c>
      <c r="Y36" s="111">
        <v>24</v>
      </c>
      <c r="Z36" s="111">
        <v>25</v>
      </c>
      <c r="AA36" s="111">
        <v>26</v>
      </c>
      <c r="AB36" s="111">
        <v>27</v>
      </c>
      <c r="AC36" s="111">
        <v>28</v>
      </c>
      <c r="AD36" s="111">
        <v>29</v>
      </c>
      <c r="AE36" s="111">
        <v>30</v>
      </c>
      <c r="AF36" s="111">
        <v>31</v>
      </c>
      <c r="AG36" s="112"/>
      <c r="AH36" s="113" t="s">
        <v>54</v>
      </c>
      <c r="AI36" s="113" t="s">
        <v>55</v>
      </c>
      <c r="AJ36" s="113" t="s">
        <v>56</v>
      </c>
      <c r="AK36" s="133" t="s">
        <v>58</v>
      </c>
    </row>
    <row r="37" spans="1:37" ht="21" customHeight="1">
      <c r="A37" s="119">
        <v>43466</v>
      </c>
      <c r="B37" s="120">
        <v>0.26200000000000001</v>
      </c>
      <c r="C37" s="120">
        <v>0.314</v>
      </c>
      <c r="D37" s="120">
        <v>0.313</v>
      </c>
      <c r="E37" s="120">
        <v>0.35399999999999998</v>
      </c>
      <c r="F37" s="120">
        <v>0.26600000000000001</v>
      </c>
      <c r="G37" s="120">
        <v>0.32500000000000001</v>
      </c>
      <c r="H37" s="120">
        <v>0.2</v>
      </c>
      <c r="I37" s="120">
        <v>0.27500000000000002</v>
      </c>
      <c r="J37" s="120">
        <v>0.3</v>
      </c>
      <c r="K37" s="120">
        <v>0.32</v>
      </c>
      <c r="L37" s="120">
        <v>0.34399999999999997</v>
      </c>
      <c r="M37" s="120">
        <v>0.42299999999999999</v>
      </c>
      <c r="N37" s="120">
        <v>0.42</v>
      </c>
      <c r="O37" s="120">
        <v>0.22700000000000001</v>
      </c>
      <c r="P37" s="120">
        <v>0.314</v>
      </c>
      <c r="Q37" s="120">
        <v>0.312</v>
      </c>
      <c r="R37" s="120">
        <v>0.3</v>
      </c>
      <c r="S37" s="120">
        <v>0.39400000000000002</v>
      </c>
      <c r="T37" s="120">
        <v>0.40799999999999997</v>
      </c>
      <c r="U37" s="120">
        <v>0.35299999999999998</v>
      </c>
      <c r="V37" s="120">
        <v>0.23300000000000001</v>
      </c>
      <c r="W37" s="120">
        <v>0.28000000000000003</v>
      </c>
      <c r="X37" s="120">
        <v>0.30599999999999999</v>
      </c>
      <c r="Y37" s="120">
        <v>0.28000000000000003</v>
      </c>
      <c r="Z37" s="120">
        <v>0.33500000000000002</v>
      </c>
      <c r="AA37" s="120">
        <v>0.35</v>
      </c>
      <c r="AB37" s="120">
        <v>0.315</v>
      </c>
      <c r="AC37" s="120">
        <v>0.16400000000000001</v>
      </c>
      <c r="AD37" s="120">
        <v>0.26300000000000001</v>
      </c>
      <c r="AE37" s="120">
        <v>0.26700000000000002</v>
      </c>
      <c r="AF37" s="120">
        <v>0.33400000000000002</v>
      </c>
      <c r="AG37" s="134"/>
      <c r="AH37" s="122">
        <v>9.5509999999999984</v>
      </c>
      <c r="AI37" s="123">
        <v>0.30809677419354836</v>
      </c>
      <c r="AJ37" s="120">
        <v>0.42299999999999999</v>
      </c>
      <c r="AK37" s="135">
        <v>0</v>
      </c>
    </row>
    <row r="38" spans="1:37" ht="21" customHeight="1">
      <c r="A38" s="125" t="s">
        <v>26</v>
      </c>
      <c r="B38" s="120">
        <v>0.34699999999999998</v>
      </c>
      <c r="C38" s="120">
        <v>0.373</v>
      </c>
      <c r="D38" s="120">
        <v>0.40100000000000002</v>
      </c>
      <c r="E38" s="120">
        <v>0.22900000000000001</v>
      </c>
      <c r="F38" s="120">
        <v>0.26100000000000001</v>
      </c>
      <c r="G38" s="120">
        <v>0.314</v>
      </c>
      <c r="H38" s="120">
        <v>0.3</v>
      </c>
      <c r="I38" s="120">
        <v>0.38800000000000001</v>
      </c>
      <c r="J38" s="120">
        <v>0.45</v>
      </c>
      <c r="K38" s="120">
        <v>0.315</v>
      </c>
      <c r="L38" s="120">
        <v>3.9E-2</v>
      </c>
      <c r="M38" s="120">
        <v>0.255</v>
      </c>
      <c r="N38" s="120">
        <v>0.26400000000000001</v>
      </c>
      <c r="O38" s="120">
        <v>0.26800000000000002</v>
      </c>
      <c r="P38" s="120">
        <v>0.34200000000000003</v>
      </c>
      <c r="Q38" s="120">
        <v>0.42299999999999999</v>
      </c>
      <c r="R38" s="120">
        <v>0.4</v>
      </c>
      <c r="S38" s="120">
        <v>0.29599999999999999</v>
      </c>
      <c r="T38" s="120">
        <v>0.307</v>
      </c>
      <c r="U38" s="120">
        <v>0.247</v>
      </c>
      <c r="V38" s="120">
        <v>0.32800000000000001</v>
      </c>
      <c r="W38" s="120">
        <v>0.83299999999999996</v>
      </c>
      <c r="X38" s="120">
        <v>0.45700000000000002</v>
      </c>
      <c r="Y38" s="120">
        <v>0.26400000000000001</v>
      </c>
      <c r="Z38" s="120">
        <v>0.318</v>
      </c>
      <c r="AA38" s="120">
        <v>0.251</v>
      </c>
      <c r="AB38" s="120">
        <v>0.249</v>
      </c>
      <c r="AC38" s="120">
        <v>0.29199999999999998</v>
      </c>
      <c r="AD38" s="136"/>
      <c r="AE38" s="137"/>
      <c r="AF38" s="137"/>
      <c r="AG38" s="134"/>
      <c r="AH38" s="122">
        <v>9.2110000000000003</v>
      </c>
      <c r="AI38" s="123">
        <v>0.32896428571428571</v>
      </c>
      <c r="AJ38" s="120">
        <v>0.83299999999999996</v>
      </c>
      <c r="AK38" s="135">
        <v>0</v>
      </c>
    </row>
    <row r="39" spans="1:37" ht="21" customHeight="1">
      <c r="A39" s="125" t="s">
        <v>27</v>
      </c>
      <c r="B39" s="120">
        <v>0.29199999999999998</v>
      </c>
      <c r="C39" s="120">
        <v>0.434</v>
      </c>
      <c r="D39" s="120">
        <v>0.38</v>
      </c>
      <c r="E39" s="120">
        <v>0.253</v>
      </c>
      <c r="F39" s="120">
        <v>0.28399999999999997</v>
      </c>
      <c r="G39" s="120">
        <v>0.28399999999999997</v>
      </c>
      <c r="H39" s="120">
        <v>0.29799999999999999</v>
      </c>
      <c r="I39" s="120">
        <v>0.33700000000000002</v>
      </c>
      <c r="J39" s="120">
        <v>0.45500000000000002</v>
      </c>
      <c r="K39" s="120">
        <v>0.437</v>
      </c>
      <c r="L39" s="120">
        <v>0.32400000000000001</v>
      </c>
      <c r="M39" s="120">
        <v>0.33800000000000002</v>
      </c>
      <c r="N39" s="120">
        <v>0.373</v>
      </c>
      <c r="O39" s="120">
        <v>0.38400000000000001</v>
      </c>
      <c r="P39" s="120">
        <v>0.41399999999999998</v>
      </c>
      <c r="Q39" s="120">
        <v>0.53100000000000003</v>
      </c>
      <c r="R39" s="120">
        <v>0.437</v>
      </c>
      <c r="S39" s="120">
        <v>1E-3</v>
      </c>
      <c r="T39" s="120">
        <v>0.36499999999999999</v>
      </c>
      <c r="U39" s="120">
        <v>0.36499999999999999</v>
      </c>
      <c r="V39" s="120">
        <v>0.43099999999999999</v>
      </c>
      <c r="W39" s="120">
        <v>0.40400000000000003</v>
      </c>
      <c r="X39" s="120">
        <v>0.53800000000000003</v>
      </c>
      <c r="Y39" s="120">
        <v>0.13400000000000001</v>
      </c>
      <c r="Z39" s="120">
        <v>0.28399999999999997</v>
      </c>
      <c r="AA39" s="120">
        <v>0.17599999999999999</v>
      </c>
      <c r="AB39" s="120">
        <v>0.57499999999999996</v>
      </c>
      <c r="AC39" s="120">
        <v>0.318</v>
      </c>
      <c r="AD39" s="120">
        <v>0.40400000000000003</v>
      </c>
      <c r="AE39" s="120">
        <v>0.51</v>
      </c>
      <c r="AF39" s="120">
        <v>0.39</v>
      </c>
      <c r="AG39" s="134"/>
      <c r="AH39" s="122">
        <v>11.15</v>
      </c>
      <c r="AI39" s="123">
        <v>0.35967741935483871</v>
      </c>
      <c r="AJ39" s="120">
        <v>0.57499999999999996</v>
      </c>
      <c r="AK39" s="135">
        <v>0</v>
      </c>
    </row>
    <row r="40" spans="1:37" ht="21" customHeight="1">
      <c r="A40" s="125" t="s">
        <v>30</v>
      </c>
      <c r="B40" s="120">
        <v>0.33700000000000002</v>
      </c>
      <c r="C40" s="120">
        <v>0.29699999999999999</v>
      </c>
      <c r="D40" s="120">
        <v>0.36</v>
      </c>
      <c r="E40" s="120">
        <v>0.252</v>
      </c>
      <c r="F40" s="120">
        <v>0.47699999999999998</v>
      </c>
      <c r="G40" s="120">
        <v>0.45700000000000002</v>
      </c>
      <c r="H40" s="120">
        <v>0.40699999999999997</v>
      </c>
      <c r="I40" s="120">
        <v>0.20399999999999999</v>
      </c>
      <c r="J40" s="120">
        <v>0.33300000000000002</v>
      </c>
      <c r="K40" s="120">
        <v>0.40799999999999997</v>
      </c>
      <c r="L40" s="120">
        <v>0.20699999999999999</v>
      </c>
      <c r="M40" s="120">
        <v>0.55400000000000005</v>
      </c>
      <c r="N40" s="120">
        <v>0.56899999999999995</v>
      </c>
      <c r="O40" s="120">
        <v>0.497</v>
      </c>
      <c r="P40" s="120">
        <v>0.26400000000000001</v>
      </c>
      <c r="Q40" s="120">
        <v>0.38300000000000001</v>
      </c>
      <c r="R40" s="120">
        <v>0.39700000000000002</v>
      </c>
      <c r="S40" s="120">
        <v>0.38500000000000001</v>
      </c>
      <c r="T40" s="120">
        <v>0.29099999999999998</v>
      </c>
      <c r="U40" s="120">
        <v>0.41</v>
      </c>
      <c r="V40" s="120">
        <v>0.38200000000000001</v>
      </c>
      <c r="W40" s="120">
        <v>0.25</v>
      </c>
      <c r="X40" s="120">
        <v>0.36499999999999999</v>
      </c>
      <c r="Y40" s="120">
        <v>0.501</v>
      </c>
      <c r="Z40" s="120">
        <v>0.433</v>
      </c>
      <c r="AA40" s="120">
        <v>0.41399999999999998</v>
      </c>
      <c r="AB40" s="120">
        <v>0.47699999999999998</v>
      </c>
      <c r="AC40" s="120">
        <v>0.44500000000000001</v>
      </c>
      <c r="AD40" s="120">
        <v>0.36</v>
      </c>
      <c r="AE40" s="120">
        <v>0.46400000000000002</v>
      </c>
      <c r="AF40" s="137"/>
      <c r="AG40" s="134"/>
      <c r="AH40" s="122">
        <v>11.58</v>
      </c>
      <c r="AI40" s="123">
        <v>0.38600000000000001</v>
      </c>
      <c r="AJ40" s="120">
        <v>0.56899999999999995</v>
      </c>
      <c r="AK40" s="135">
        <v>0</v>
      </c>
    </row>
    <row r="41" spans="1:37" ht="21" customHeight="1">
      <c r="A41" s="125" t="s">
        <v>31</v>
      </c>
      <c r="B41" s="120">
        <v>0.51800000000000002</v>
      </c>
      <c r="C41" s="120">
        <v>0.44800000000000001</v>
      </c>
      <c r="D41" s="120">
        <v>0.36599999999999999</v>
      </c>
      <c r="E41" s="120">
        <v>0.51</v>
      </c>
      <c r="F41" s="120">
        <v>0.438</v>
      </c>
      <c r="G41" s="120">
        <v>0.27600000000000002</v>
      </c>
      <c r="H41" s="120">
        <v>0.33400000000000002</v>
      </c>
      <c r="I41" s="120">
        <v>0.46600000000000003</v>
      </c>
      <c r="J41" s="120">
        <v>0.42399999999999999</v>
      </c>
      <c r="K41" s="120">
        <v>0.36699999999999999</v>
      </c>
      <c r="L41" s="120">
        <v>0.45100000000000001</v>
      </c>
      <c r="M41" s="120">
        <v>0.46700000000000003</v>
      </c>
      <c r="N41" s="120">
        <v>0.25700000000000001</v>
      </c>
      <c r="O41" s="120">
        <v>0.27300000000000002</v>
      </c>
      <c r="P41" s="120">
        <v>0.42</v>
      </c>
      <c r="Q41" s="120">
        <v>0.39700000000000002</v>
      </c>
      <c r="R41" s="120">
        <v>0.41299999999999998</v>
      </c>
      <c r="S41" s="120">
        <v>0.50800000000000001</v>
      </c>
      <c r="T41" s="120">
        <v>0.501</v>
      </c>
      <c r="U41" s="120">
        <v>0.29699999999999999</v>
      </c>
      <c r="V41" s="120">
        <v>0.436</v>
      </c>
      <c r="W41" s="120">
        <v>0.53900000000000003</v>
      </c>
      <c r="X41" s="120">
        <v>0.23300000000000001</v>
      </c>
      <c r="Y41" s="120">
        <v>0.52500000000000002</v>
      </c>
      <c r="Z41" s="120">
        <v>0.54</v>
      </c>
      <c r="AA41" s="120">
        <v>0.53</v>
      </c>
      <c r="AB41" s="120">
        <v>0.36699999999999999</v>
      </c>
      <c r="AC41" s="120">
        <v>0.47299999999999998</v>
      </c>
      <c r="AD41" s="120">
        <v>0.60199999999999998</v>
      </c>
      <c r="AE41" s="120">
        <v>0.40699999999999997</v>
      </c>
      <c r="AF41" s="120">
        <v>0.71599999999999997</v>
      </c>
      <c r="AG41" s="134"/>
      <c r="AH41" s="122">
        <v>13.498999999999999</v>
      </c>
      <c r="AI41" s="123">
        <v>0.43545161290322576</v>
      </c>
      <c r="AJ41" s="120">
        <v>0.71599999999999997</v>
      </c>
      <c r="AK41" s="135">
        <v>0</v>
      </c>
    </row>
    <row r="42" spans="1:37" ht="21" customHeight="1">
      <c r="A42" s="125" t="s">
        <v>32</v>
      </c>
      <c r="B42" s="120">
        <v>0.57099999999999995</v>
      </c>
      <c r="C42" s="120">
        <v>0.53100000000000003</v>
      </c>
      <c r="D42" s="120">
        <v>0.32500000000000001</v>
      </c>
      <c r="E42" s="120">
        <v>0.48199999999999998</v>
      </c>
      <c r="F42" s="120">
        <v>0.56100000000000005</v>
      </c>
      <c r="G42" s="120">
        <v>0.498</v>
      </c>
      <c r="H42" s="120">
        <v>0.46</v>
      </c>
      <c r="I42" s="120">
        <v>0.39600000000000002</v>
      </c>
      <c r="J42" s="120">
        <v>0.36299999999999999</v>
      </c>
      <c r="K42" s="120">
        <v>0.217</v>
      </c>
      <c r="L42" s="120">
        <v>0.308</v>
      </c>
      <c r="M42" s="120">
        <v>0.33300000000000002</v>
      </c>
      <c r="N42" s="120">
        <v>0.28000000000000003</v>
      </c>
      <c r="O42" s="120">
        <v>0.29699999999999999</v>
      </c>
      <c r="P42" s="120">
        <v>0.34899999999999998</v>
      </c>
      <c r="Q42" s="120">
        <v>0.36299999999999999</v>
      </c>
      <c r="R42" s="120">
        <v>0.20899999999999999</v>
      </c>
      <c r="S42" s="120">
        <v>0.313</v>
      </c>
      <c r="T42" s="120">
        <v>0.28999999999999998</v>
      </c>
      <c r="U42" s="120">
        <v>0.28599999999999998</v>
      </c>
      <c r="V42" s="120">
        <v>0.315</v>
      </c>
      <c r="W42" s="120">
        <v>0.47199999999999998</v>
      </c>
      <c r="X42" s="120">
        <v>0.39600000000000002</v>
      </c>
      <c r="Y42" s="120">
        <v>0.32300000000000001</v>
      </c>
      <c r="Z42" s="120">
        <v>0.38800000000000001</v>
      </c>
      <c r="AA42" s="120">
        <v>0.58499999999999996</v>
      </c>
      <c r="AB42" s="120">
        <v>0.46400000000000002</v>
      </c>
      <c r="AC42" s="120">
        <v>0.47</v>
      </c>
      <c r="AD42" s="120">
        <v>0.55100000000000005</v>
      </c>
      <c r="AE42" s="120">
        <v>0.45600000000000002</v>
      </c>
      <c r="AF42" s="137"/>
      <c r="AG42" s="134"/>
      <c r="AH42" s="122">
        <v>11.852000000000002</v>
      </c>
      <c r="AI42" s="123">
        <v>0.39506666666666673</v>
      </c>
      <c r="AJ42" s="120">
        <v>0.58499999999999996</v>
      </c>
      <c r="AK42" s="135">
        <v>0</v>
      </c>
    </row>
    <row r="43" spans="1:37" ht="21" customHeight="1">
      <c r="A43" s="125" t="s">
        <v>33</v>
      </c>
      <c r="B43" s="120">
        <v>0.34200000000000003</v>
      </c>
      <c r="C43" s="120">
        <v>0.44800000000000001</v>
      </c>
      <c r="D43" s="120">
        <v>0.55100000000000005</v>
      </c>
      <c r="E43" s="120">
        <v>0.40600000000000003</v>
      </c>
      <c r="F43" s="120">
        <v>0.29899999999999999</v>
      </c>
      <c r="G43" s="120">
        <v>0.58099999999999996</v>
      </c>
      <c r="H43" s="120">
        <v>0.32300000000000001</v>
      </c>
      <c r="I43" s="120">
        <v>0.23</v>
      </c>
      <c r="J43" s="120">
        <v>0.34100000000000003</v>
      </c>
      <c r="K43" s="120">
        <v>0.46700000000000003</v>
      </c>
      <c r="L43" s="120">
        <v>0.38100000000000001</v>
      </c>
      <c r="M43" s="120">
        <v>0.307</v>
      </c>
      <c r="N43" s="120">
        <v>0.34499999999999997</v>
      </c>
      <c r="O43" s="120">
        <v>0.376</v>
      </c>
      <c r="P43" s="120">
        <v>0.29499999999999998</v>
      </c>
      <c r="Q43" s="120">
        <v>0.34899999999999998</v>
      </c>
      <c r="R43" s="120">
        <v>0.379</v>
      </c>
      <c r="S43" s="120">
        <v>0.17399999999999999</v>
      </c>
      <c r="T43" s="120">
        <v>0.49399999999999999</v>
      </c>
      <c r="U43" s="120">
        <v>0.47599999999999998</v>
      </c>
      <c r="V43" s="120">
        <v>0.35099999999999998</v>
      </c>
      <c r="W43" s="120">
        <v>0.185</v>
      </c>
      <c r="X43" s="120">
        <v>0.33700000000000002</v>
      </c>
      <c r="Y43" s="120">
        <v>0.35699999999999998</v>
      </c>
      <c r="Z43" s="120">
        <v>0.23300000000000001</v>
      </c>
      <c r="AA43" s="120">
        <v>0.28499999999999998</v>
      </c>
      <c r="AB43" s="120">
        <v>0.374</v>
      </c>
      <c r="AC43" s="120">
        <v>0.36699999999999999</v>
      </c>
      <c r="AD43" s="120">
        <v>0.26700000000000002</v>
      </c>
      <c r="AE43" s="120">
        <v>0.36799999999999999</v>
      </c>
      <c r="AF43" s="120">
        <v>0.35599999999999998</v>
      </c>
      <c r="AG43" s="134"/>
      <c r="AH43" s="122">
        <v>11.044</v>
      </c>
      <c r="AI43" s="123">
        <v>0.35625806451612907</v>
      </c>
      <c r="AJ43" s="120">
        <v>0.58099999999999996</v>
      </c>
      <c r="AK43" s="135">
        <v>0</v>
      </c>
    </row>
    <row r="44" spans="1:37" ht="21" customHeight="1">
      <c r="A44" s="125" t="s">
        <v>34</v>
      </c>
      <c r="B44" s="120">
        <v>0.23699999999999999</v>
      </c>
      <c r="C44" s="120">
        <v>0.245</v>
      </c>
      <c r="D44" s="120">
        <v>0.30599999999999999</v>
      </c>
      <c r="E44" s="120">
        <v>0.36499999999999999</v>
      </c>
      <c r="F44" s="120">
        <v>0.21099999999999999</v>
      </c>
      <c r="G44" s="120">
        <v>0.245</v>
      </c>
      <c r="H44" s="120">
        <v>0.34100000000000003</v>
      </c>
      <c r="I44" s="120">
        <v>0.24399999999999999</v>
      </c>
      <c r="J44" s="120">
        <v>0.27400000000000002</v>
      </c>
      <c r="K44" s="120">
        <v>0.372</v>
      </c>
      <c r="L44" s="120">
        <v>0.33500000000000002</v>
      </c>
      <c r="M44" s="120">
        <v>0.17299999999999999</v>
      </c>
      <c r="N44" s="120">
        <v>0.23</v>
      </c>
      <c r="O44" s="120">
        <v>0.27100000000000002</v>
      </c>
      <c r="P44" s="120">
        <v>0.13900000000000001</v>
      </c>
      <c r="Q44" s="120">
        <v>0.33700000000000002</v>
      </c>
      <c r="R44" s="120">
        <v>0.25600000000000001</v>
      </c>
      <c r="S44" s="120">
        <v>0.26700000000000002</v>
      </c>
      <c r="T44" s="120">
        <v>0.19700000000000001</v>
      </c>
      <c r="U44" s="120">
        <v>0.25800000000000001</v>
      </c>
      <c r="V44" s="120">
        <v>0.35299999999999998</v>
      </c>
      <c r="W44" s="120">
        <v>0.32100000000000001</v>
      </c>
      <c r="X44" s="120">
        <v>0.372</v>
      </c>
      <c r="Y44" s="120">
        <v>0.40500000000000003</v>
      </c>
      <c r="Z44" s="120">
        <v>0.33</v>
      </c>
      <c r="AA44" s="120">
        <v>0.32</v>
      </c>
      <c r="AB44" s="120">
        <v>0.27600000000000002</v>
      </c>
      <c r="AC44" s="120">
        <v>0.32800000000000001</v>
      </c>
      <c r="AD44" s="120">
        <v>0.32500000000000001</v>
      </c>
      <c r="AE44" s="120">
        <v>0.34300000000000003</v>
      </c>
      <c r="AF44" s="120">
        <v>0.29799999999999999</v>
      </c>
      <c r="AG44" s="134"/>
      <c r="AH44" s="122">
        <v>8.9739999999999984</v>
      </c>
      <c r="AI44" s="123">
        <v>0.28948387096774186</v>
      </c>
      <c r="AJ44" s="120">
        <v>0.40500000000000003</v>
      </c>
      <c r="AK44" s="135">
        <v>0</v>
      </c>
    </row>
    <row r="45" spans="1:37" ht="21" customHeight="1">
      <c r="A45" s="125" t="s">
        <v>35</v>
      </c>
      <c r="B45" s="120">
        <v>0.30199999999999999</v>
      </c>
      <c r="C45" s="120">
        <v>0.19</v>
      </c>
      <c r="D45" s="120">
        <v>0.218</v>
      </c>
      <c r="E45" s="120">
        <v>0.27100000000000002</v>
      </c>
      <c r="F45" s="120">
        <v>0.27600000000000002</v>
      </c>
      <c r="G45" s="120">
        <v>0.30099999999999999</v>
      </c>
      <c r="H45" s="120">
        <v>0.43099999999999999</v>
      </c>
      <c r="I45" s="120">
        <v>0.44400000000000001</v>
      </c>
      <c r="J45" s="120">
        <v>0.25</v>
      </c>
      <c r="K45" s="120">
        <v>0.372</v>
      </c>
      <c r="L45" s="120">
        <v>0.46500000000000002</v>
      </c>
      <c r="M45" s="120">
        <v>0.41799999999999998</v>
      </c>
      <c r="N45" s="120">
        <v>0.39</v>
      </c>
      <c r="O45" s="120">
        <v>0.496</v>
      </c>
      <c r="P45" s="120">
        <v>0.33500000000000002</v>
      </c>
      <c r="Q45" s="120">
        <v>0.22500000000000001</v>
      </c>
      <c r="R45" s="120">
        <v>0.40500000000000003</v>
      </c>
      <c r="S45" s="120">
        <v>0.49299999999999999</v>
      </c>
      <c r="T45" s="120">
        <v>0.36699999999999999</v>
      </c>
      <c r="U45" s="120">
        <v>0.41199999999999998</v>
      </c>
      <c r="V45" s="120">
        <v>0.52900000000000003</v>
      </c>
      <c r="W45" s="120">
        <v>0.501</v>
      </c>
      <c r="X45" s="120">
        <v>0.23899999999999999</v>
      </c>
      <c r="Y45" s="120">
        <v>0.45600000000000002</v>
      </c>
      <c r="Z45" s="120">
        <v>0.53</v>
      </c>
      <c r="AA45" s="120">
        <v>0.50800000000000001</v>
      </c>
      <c r="AB45" s="120">
        <v>0.52800000000000002</v>
      </c>
      <c r="AC45" s="120">
        <v>0.52400000000000002</v>
      </c>
      <c r="AD45" s="120">
        <v>0.53200000000000003</v>
      </c>
      <c r="AE45" s="120">
        <v>0.26500000000000001</v>
      </c>
      <c r="AF45" s="137"/>
      <c r="AG45" s="138"/>
      <c r="AH45" s="122">
        <v>11.672999999999998</v>
      </c>
      <c r="AI45" s="123">
        <v>0.38909999999999995</v>
      </c>
      <c r="AJ45" s="120">
        <v>0.53200000000000003</v>
      </c>
      <c r="AK45" s="135">
        <v>0</v>
      </c>
    </row>
    <row r="46" spans="1:37" ht="21" customHeight="1">
      <c r="A46" s="125" t="s">
        <v>36</v>
      </c>
      <c r="B46" s="120">
        <v>0.48299999999999998</v>
      </c>
      <c r="C46" s="120">
        <v>0.58499999999999996</v>
      </c>
      <c r="D46" s="120">
        <v>0.502</v>
      </c>
      <c r="E46" s="120">
        <v>0.48699999999999999</v>
      </c>
      <c r="F46" s="120">
        <v>0.54400000000000004</v>
      </c>
      <c r="G46" s="120">
        <v>0.53500000000000003</v>
      </c>
      <c r="H46" s="120">
        <v>0.29699999999999999</v>
      </c>
      <c r="I46" s="120">
        <v>0.371</v>
      </c>
      <c r="J46" s="120">
        <v>0.45700000000000002</v>
      </c>
      <c r="K46" s="120">
        <v>0.41699999999999998</v>
      </c>
      <c r="L46" s="120">
        <v>0.443</v>
      </c>
      <c r="M46" s="120">
        <v>0.54800000000000004</v>
      </c>
      <c r="N46" s="120">
        <v>0.53200000000000003</v>
      </c>
      <c r="O46" s="120">
        <v>0.28699999999999998</v>
      </c>
      <c r="P46" s="120">
        <v>0.439</v>
      </c>
      <c r="Q46" s="120">
        <v>0.53200000000000003</v>
      </c>
      <c r="R46" s="120">
        <v>0.38</v>
      </c>
      <c r="S46" s="120">
        <v>0.44800000000000001</v>
      </c>
      <c r="T46" s="120">
        <v>0.36499999999999999</v>
      </c>
      <c r="U46" s="120">
        <v>0.33200000000000002</v>
      </c>
      <c r="V46" s="120">
        <v>0.221</v>
      </c>
      <c r="W46" s="120">
        <v>0.316</v>
      </c>
      <c r="X46" s="120">
        <v>0.41099999999999998</v>
      </c>
      <c r="Y46" s="120">
        <v>0.44500000000000001</v>
      </c>
      <c r="Z46" s="120">
        <v>0.39900000000000002</v>
      </c>
      <c r="AA46" s="120">
        <v>0.35899999999999999</v>
      </c>
      <c r="AB46" s="120">
        <v>0.35499999999999998</v>
      </c>
      <c r="AC46" s="120">
        <v>0.25900000000000001</v>
      </c>
      <c r="AD46" s="120">
        <v>0.41599999999999998</v>
      </c>
      <c r="AE46" s="120">
        <v>0.56100000000000005</v>
      </c>
      <c r="AF46" s="120">
        <v>0.40600000000000003</v>
      </c>
      <c r="AG46" s="134"/>
      <c r="AH46" s="122">
        <v>13.132000000000001</v>
      </c>
      <c r="AI46" s="123">
        <v>0.42361290322580653</v>
      </c>
      <c r="AJ46" s="120">
        <v>0.58499999999999996</v>
      </c>
      <c r="AK46" s="135">
        <v>0</v>
      </c>
    </row>
    <row r="47" spans="1:37" ht="21" customHeight="1">
      <c r="A47" s="125" t="s">
        <v>37</v>
      </c>
      <c r="B47" s="120">
        <v>0.42799999999999999</v>
      </c>
      <c r="C47" s="120">
        <v>0.48299999999999998</v>
      </c>
      <c r="D47" s="120">
        <v>0.49399999999999999</v>
      </c>
      <c r="E47" s="120">
        <v>0.26700000000000002</v>
      </c>
      <c r="F47" s="120">
        <v>0.36599999999999999</v>
      </c>
      <c r="G47" s="120">
        <v>0.48899999999999999</v>
      </c>
      <c r="H47" s="120">
        <v>0.41299999999999998</v>
      </c>
      <c r="I47" s="120">
        <v>0.41799999999999998</v>
      </c>
      <c r="J47" s="120">
        <v>0.38300000000000001</v>
      </c>
      <c r="K47" s="120">
        <v>0.40600000000000003</v>
      </c>
      <c r="L47" s="120">
        <v>0.26200000000000001</v>
      </c>
      <c r="M47" s="120">
        <v>0.372</v>
      </c>
      <c r="N47" s="120">
        <v>0.39700000000000002</v>
      </c>
      <c r="O47" s="120">
        <v>0.34699999999999998</v>
      </c>
      <c r="P47" s="120">
        <v>0.34200000000000003</v>
      </c>
      <c r="Q47" s="120">
        <v>0.35499999999999998</v>
      </c>
      <c r="R47" s="120">
        <v>0.374</v>
      </c>
      <c r="S47" s="120">
        <v>0.22600000000000001</v>
      </c>
      <c r="T47" s="120">
        <v>0.34499999999999997</v>
      </c>
      <c r="U47" s="120">
        <v>0.4</v>
      </c>
      <c r="V47" s="120">
        <v>0.36799999999999999</v>
      </c>
      <c r="W47" s="120">
        <v>0.38800000000000001</v>
      </c>
      <c r="X47" s="120">
        <v>0.48599999999999999</v>
      </c>
      <c r="Y47" s="120">
        <v>0.38</v>
      </c>
      <c r="Z47" s="120">
        <v>0.251</v>
      </c>
      <c r="AA47" s="120">
        <v>0.36899999999999999</v>
      </c>
      <c r="AB47" s="120">
        <v>0.40500000000000003</v>
      </c>
      <c r="AC47" s="120">
        <v>0.372</v>
      </c>
      <c r="AD47" s="120">
        <v>0.40300000000000002</v>
      </c>
      <c r="AE47" s="120">
        <v>0.49099999999999999</v>
      </c>
      <c r="AF47" s="137"/>
      <c r="AG47" s="138"/>
      <c r="AH47" s="122">
        <v>11.48</v>
      </c>
      <c r="AI47" s="123">
        <v>0.38266666666666665</v>
      </c>
      <c r="AJ47" s="120">
        <v>0.49399999999999999</v>
      </c>
      <c r="AK47" s="135">
        <v>0</v>
      </c>
    </row>
    <row r="48" spans="1:37" ht="21" customHeight="1">
      <c r="A48" s="125" t="s">
        <v>38</v>
      </c>
      <c r="B48" s="120">
        <v>0.48899999999999999</v>
      </c>
      <c r="C48" s="120">
        <v>0.28499999999999998</v>
      </c>
      <c r="D48" s="120">
        <v>0.39500000000000002</v>
      </c>
      <c r="E48" s="120">
        <v>0.42599999999999999</v>
      </c>
      <c r="F48" s="120">
        <v>0.36499999999999999</v>
      </c>
      <c r="G48" s="120">
        <v>0.36899999999999999</v>
      </c>
      <c r="H48" s="120">
        <v>0.441</v>
      </c>
      <c r="I48" s="120">
        <v>0.436</v>
      </c>
      <c r="J48" s="120">
        <v>0.25600000000000001</v>
      </c>
      <c r="K48" s="120">
        <v>0.373</v>
      </c>
      <c r="L48" s="120">
        <v>0.33500000000000002</v>
      </c>
      <c r="M48" s="120">
        <v>0.35599999999999998</v>
      </c>
      <c r="N48" s="120">
        <v>0.34399999999999997</v>
      </c>
      <c r="O48" s="120">
        <v>0.32700000000000001</v>
      </c>
      <c r="P48" s="120">
        <v>0.33600000000000002</v>
      </c>
      <c r="Q48" s="120">
        <v>0.22500000000000001</v>
      </c>
      <c r="R48" s="120">
        <v>0.309</v>
      </c>
      <c r="S48" s="120">
        <v>0.27700000000000002</v>
      </c>
      <c r="T48" s="120">
        <v>0.27900000000000003</v>
      </c>
      <c r="U48" s="120">
        <v>0.32800000000000001</v>
      </c>
      <c r="V48" s="120">
        <v>0.376</v>
      </c>
      <c r="W48" s="120">
        <v>0.3</v>
      </c>
      <c r="X48" s="120">
        <v>0.20200000000000001</v>
      </c>
      <c r="Y48" s="120">
        <v>0.23599999999999999</v>
      </c>
      <c r="Z48" s="120">
        <v>0.309</v>
      </c>
      <c r="AA48" s="120">
        <v>0.255</v>
      </c>
      <c r="AB48" s="120">
        <v>0.32300000000000001</v>
      </c>
      <c r="AC48" s="120">
        <v>0.36499999999999999</v>
      </c>
      <c r="AD48" s="120">
        <v>0.27800000000000002</v>
      </c>
      <c r="AE48" s="120">
        <v>0.219</v>
      </c>
      <c r="AF48" s="120">
        <v>0.28299999999999997</v>
      </c>
      <c r="AG48" s="134"/>
      <c r="AH48" s="122">
        <v>10.097000000000001</v>
      </c>
      <c r="AI48" s="123">
        <v>0.32570967741935486</v>
      </c>
      <c r="AJ48" s="120">
        <v>0.48899999999999999</v>
      </c>
      <c r="AK48" s="135">
        <v>0</v>
      </c>
    </row>
    <row r="49" spans="1:37">
      <c r="AH49" s="141">
        <v>133.24300000000002</v>
      </c>
      <c r="AI49" s="57" t="s">
        <v>57</v>
      </c>
    </row>
    <row r="51" spans="1:37" ht="5.25" customHeight="1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43"/>
    </row>
    <row r="52" spans="1:37" ht="15">
      <c r="A52" s="109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14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109"/>
      <c r="AK52" s="108"/>
    </row>
    <row r="53" spans="1:37">
      <c r="A53" s="111" t="s">
        <v>53</v>
      </c>
      <c r="B53" s="111">
        <v>1</v>
      </c>
      <c r="C53" s="111">
        <v>2</v>
      </c>
      <c r="D53" s="111">
        <v>3</v>
      </c>
      <c r="E53" s="111">
        <v>4</v>
      </c>
      <c r="F53" s="111">
        <v>5</v>
      </c>
      <c r="G53" s="111">
        <v>6</v>
      </c>
      <c r="H53" s="111">
        <v>7</v>
      </c>
      <c r="I53" s="111">
        <v>8</v>
      </c>
      <c r="J53" s="111">
        <v>9</v>
      </c>
      <c r="K53" s="111">
        <v>10</v>
      </c>
      <c r="L53" s="111">
        <v>11</v>
      </c>
      <c r="M53" s="111">
        <v>12</v>
      </c>
      <c r="N53" s="111">
        <v>13</v>
      </c>
      <c r="O53" s="111">
        <v>14</v>
      </c>
      <c r="P53" s="111">
        <v>15</v>
      </c>
      <c r="Q53" s="111">
        <v>16</v>
      </c>
      <c r="R53" s="111">
        <v>17</v>
      </c>
      <c r="S53" s="111">
        <v>18</v>
      </c>
      <c r="T53" s="111">
        <v>19</v>
      </c>
      <c r="U53" s="111">
        <v>20</v>
      </c>
      <c r="V53" s="111">
        <v>21</v>
      </c>
      <c r="W53" s="111">
        <v>22</v>
      </c>
      <c r="X53" s="111">
        <v>23</v>
      </c>
      <c r="Y53" s="111">
        <v>24</v>
      </c>
      <c r="Z53" s="111">
        <v>25</v>
      </c>
      <c r="AA53" s="111">
        <v>26</v>
      </c>
      <c r="AB53" s="111">
        <v>27</v>
      </c>
      <c r="AC53" s="111">
        <v>28</v>
      </c>
      <c r="AD53" s="111">
        <v>29</v>
      </c>
      <c r="AE53" s="111">
        <v>30</v>
      </c>
      <c r="AF53" s="111">
        <v>31</v>
      </c>
      <c r="AG53" s="112"/>
      <c r="AH53" s="113" t="s">
        <v>54</v>
      </c>
      <c r="AI53" s="113" t="s">
        <v>55</v>
      </c>
      <c r="AJ53" s="113" t="s">
        <v>56</v>
      </c>
      <c r="AK53" s="133" t="s">
        <v>58</v>
      </c>
    </row>
    <row r="54" spans="1:37" ht="21" customHeight="1">
      <c r="A54" s="119">
        <v>43466</v>
      </c>
      <c r="B54" s="120">
        <v>0</v>
      </c>
      <c r="C54" s="120">
        <v>0.314</v>
      </c>
      <c r="D54" s="120">
        <v>0.313</v>
      </c>
      <c r="E54" s="120">
        <v>0.35</v>
      </c>
      <c r="F54" s="120">
        <v>0.27200000000000002</v>
      </c>
      <c r="G54" s="120">
        <v>0.31</v>
      </c>
      <c r="H54" s="120">
        <v>0.216</v>
      </c>
      <c r="I54" s="120">
        <v>0.27100000000000002</v>
      </c>
      <c r="J54" s="120">
        <v>0.29699999999999999</v>
      </c>
      <c r="K54" s="120">
        <v>0.309</v>
      </c>
      <c r="L54" s="120">
        <v>0.34799999999999998</v>
      </c>
      <c r="M54" s="120">
        <v>0.4</v>
      </c>
      <c r="N54" s="120">
        <v>0.42099999999999999</v>
      </c>
      <c r="O54" s="120">
        <v>0.25</v>
      </c>
      <c r="P54" s="120">
        <v>0.28399999999999997</v>
      </c>
      <c r="Q54" s="120">
        <v>0.30499999999999999</v>
      </c>
      <c r="R54" s="120">
        <v>0.29799999999999999</v>
      </c>
      <c r="S54" s="120">
        <v>0.36899999999999999</v>
      </c>
      <c r="T54" s="120">
        <v>0.40300000000000002</v>
      </c>
      <c r="U54" s="120">
        <v>0.35199999999999998</v>
      </c>
      <c r="V54" s="120">
        <v>0.23400000000000001</v>
      </c>
      <c r="W54" s="120">
        <v>0.26400000000000001</v>
      </c>
      <c r="X54" s="120">
        <v>0.315</v>
      </c>
      <c r="Y54" s="120">
        <v>0.27300000000000002</v>
      </c>
      <c r="Z54" s="120">
        <v>0.52</v>
      </c>
      <c r="AA54" s="120">
        <v>0.13100000000000001</v>
      </c>
      <c r="AB54" s="120">
        <v>0.30299999999999999</v>
      </c>
      <c r="AC54" s="120">
        <v>0.17599999999999999</v>
      </c>
      <c r="AD54" s="120">
        <v>0.52900000000000003</v>
      </c>
      <c r="AE54" s="120">
        <v>0.33500000000000002</v>
      </c>
      <c r="AF54" s="120">
        <v>0</v>
      </c>
      <c r="AG54" s="134"/>
      <c r="AH54" s="122">
        <v>9.1620000000000008</v>
      </c>
      <c r="AI54" s="123">
        <v>0.29554838709677422</v>
      </c>
      <c r="AJ54" s="120">
        <v>0.52900000000000003</v>
      </c>
      <c r="AK54" s="135">
        <v>0</v>
      </c>
    </row>
    <row r="55" spans="1:37" ht="21" customHeight="1">
      <c r="A55" s="125" t="s">
        <v>26</v>
      </c>
      <c r="B55" s="120">
        <v>0.32500000000000001</v>
      </c>
      <c r="C55" s="120">
        <v>0.36499999999999999</v>
      </c>
      <c r="D55" s="120">
        <v>0.39</v>
      </c>
      <c r="E55" s="120">
        <v>0.24</v>
      </c>
      <c r="F55" s="120">
        <v>0.25800000000000001</v>
      </c>
      <c r="G55" s="120">
        <v>0.29599999999999999</v>
      </c>
      <c r="H55" s="120">
        <v>0.316</v>
      </c>
      <c r="I55" s="120">
        <v>0.38300000000000001</v>
      </c>
      <c r="J55" s="120">
        <v>0.432</v>
      </c>
      <c r="K55" s="120">
        <v>0.32200000000000001</v>
      </c>
      <c r="L55" s="120">
        <v>0.30099999999999999</v>
      </c>
      <c r="M55" s="120">
        <v>0.25900000000000001</v>
      </c>
      <c r="N55" s="120">
        <v>0.27700000000000002</v>
      </c>
      <c r="O55" s="120">
        <v>0.25700000000000001</v>
      </c>
      <c r="P55" s="120">
        <v>0.33300000000000002</v>
      </c>
      <c r="Q55" s="120">
        <v>0.40699999999999997</v>
      </c>
      <c r="R55" s="120">
        <v>0.36499999999999999</v>
      </c>
      <c r="S55" s="120">
        <v>0.34499999999999997</v>
      </c>
      <c r="T55" s="120">
        <v>0.30499999999999999</v>
      </c>
      <c r="U55" s="120">
        <v>0.25900000000000001</v>
      </c>
      <c r="V55" s="120">
        <v>0.33</v>
      </c>
      <c r="W55" s="120">
        <v>0.36799999999999999</v>
      </c>
      <c r="X55" s="120">
        <v>0.45400000000000001</v>
      </c>
      <c r="Y55" s="120">
        <v>0.45400000000000001</v>
      </c>
      <c r="Z55" s="120">
        <v>0.27</v>
      </c>
      <c r="AA55" s="120">
        <v>0.32</v>
      </c>
      <c r="AB55" s="120">
        <v>0.26100000000000001</v>
      </c>
      <c r="AC55" s="120">
        <v>0.252</v>
      </c>
      <c r="AD55" s="146"/>
      <c r="AE55" s="146"/>
      <c r="AF55" s="146"/>
      <c r="AG55" s="134"/>
      <c r="AH55" s="122">
        <v>9.1440000000000001</v>
      </c>
      <c r="AI55" s="123">
        <v>0.32657142857142857</v>
      </c>
      <c r="AJ55" s="120">
        <v>0.45400000000000001</v>
      </c>
      <c r="AK55" s="135">
        <v>0</v>
      </c>
    </row>
    <row r="56" spans="1:37" ht="21" customHeight="1">
      <c r="A56" s="125" t="s">
        <v>27</v>
      </c>
      <c r="B56" s="120">
        <v>0.30099999999999999</v>
      </c>
      <c r="C56" s="120">
        <v>0.41899999999999998</v>
      </c>
      <c r="D56" s="120">
        <v>0.36799999999999999</v>
      </c>
      <c r="E56" s="120">
        <v>0.27200000000000002</v>
      </c>
      <c r="F56" s="120">
        <v>0.28799999999999998</v>
      </c>
      <c r="G56" s="120">
        <v>0.28999999999999998</v>
      </c>
      <c r="H56" s="120">
        <v>0.28799999999999998</v>
      </c>
      <c r="I56" s="120">
        <v>0.33900000000000002</v>
      </c>
      <c r="J56" s="120">
        <v>0.443</v>
      </c>
      <c r="K56" s="120">
        <v>0.41399999999999998</v>
      </c>
      <c r="L56" s="120">
        <v>0.33</v>
      </c>
      <c r="M56" s="120">
        <v>0.33700000000000002</v>
      </c>
      <c r="N56" s="120">
        <v>0.377</v>
      </c>
      <c r="O56" s="120">
        <v>0.38600000000000001</v>
      </c>
      <c r="P56" s="120">
        <v>0.38700000000000001</v>
      </c>
      <c r="Q56" s="120">
        <v>0.46100000000000002</v>
      </c>
      <c r="R56" s="120">
        <v>0.43099999999999999</v>
      </c>
      <c r="S56" s="120">
        <v>0.28699999999999998</v>
      </c>
      <c r="T56" s="120">
        <v>0.35699999999999998</v>
      </c>
      <c r="U56" s="120">
        <v>0.35399999999999998</v>
      </c>
      <c r="V56" s="120">
        <v>0.41499999999999998</v>
      </c>
      <c r="W56" s="120">
        <v>0.4</v>
      </c>
      <c r="X56" s="120">
        <v>0.51100000000000001</v>
      </c>
      <c r="Y56" s="120">
        <v>0.442</v>
      </c>
      <c r="Z56" s="120">
        <v>0.315</v>
      </c>
      <c r="AA56" s="120">
        <v>0.21099999999999999</v>
      </c>
      <c r="AB56" s="120">
        <v>0.51500000000000001</v>
      </c>
      <c r="AC56" s="120">
        <v>0.31900000000000001</v>
      </c>
      <c r="AD56" s="120">
        <v>0.38200000000000001</v>
      </c>
      <c r="AE56" s="120">
        <v>0.47</v>
      </c>
      <c r="AF56" s="120">
        <v>0.379</v>
      </c>
      <c r="AG56" s="134"/>
      <c r="AH56" s="122">
        <v>11.488000000000003</v>
      </c>
      <c r="AI56" s="123">
        <v>0.37058064516129041</v>
      </c>
      <c r="AJ56" s="120">
        <v>0.51500000000000001</v>
      </c>
      <c r="AK56" s="135">
        <v>0</v>
      </c>
    </row>
    <row r="57" spans="1:37" ht="21" customHeight="1">
      <c r="A57" s="125" t="s">
        <v>30</v>
      </c>
      <c r="B57" s="120">
        <v>0.29199999999999998</v>
      </c>
      <c r="C57" s="120">
        <v>0.28899999999999998</v>
      </c>
      <c r="D57" s="120">
        <v>0.35399999999999998</v>
      </c>
      <c r="E57" s="120">
        <v>0.245</v>
      </c>
      <c r="F57" s="120">
        <v>0.45200000000000001</v>
      </c>
      <c r="G57" s="120">
        <v>0.438</v>
      </c>
      <c r="H57" s="120">
        <v>0.39500000000000002</v>
      </c>
      <c r="I57" s="120">
        <v>0.20300000000000001</v>
      </c>
      <c r="J57" s="120">
        <v>0.33100000000000002</v>
      </c>
      <c r="K57" s="120">
        <v>0.38700000000000001</v>
      </c>
      <c r="L57" s="120">
        <v>0.19900000000000001</v>
      </c>
      <c r="M57" s="120">
        <v>0.45900000000000002</v>
      </c>
      <c r="N57" s="120">
        <v>0.433</v>
      </c>
      <c r="O57" s="120">
        <v>0.38400000000000001</v>
      </c>
      <c r="P57" s="120">
        <v>0.21299999999999999</v>
      </c>
      <c r="Q57" s="120">
        <v>0.29799999999999999</v>
      </c>
      <c r="R57" s="120">
        <v>0.39400000000000002</v>
      </c>
      <c r="S57" s="120">
        <v>0.29799999999999999</v>
      </c>
      <c r="T57" s="120">
        <v>0.22800000000000001</v>
      </c>
      <c r="U57" s="120">
        <v>0.313</v>
      </c>
      <c r="V57" s="120">
        <v>0.29699999999999999</v>
      </c>
      <c r="W57" s="120">
        <v>0.20200000000000001</v>
      </c>
      <c r="X57" s="120">
        <v>0.28499999999999998</v>
      </c>
      <c r="Y57" s="120">
        <v>0.38600000000000001</v>
      </c>
      <c r="Z57" s="120">
        <v>0.32900000000000001</v>
      </c>
      <c r="AA57" s="120">
        <v>0.311</v>
      </c>
      <c r="AB57" s="120">
        <v>0.36799999999999999</v>
      </c>
      <c r="AC57" s="120">
        <v>0.35799999999999998</v>
      </c>
      <c r="AD57" s="120">
        <v>0.27100000000000002</v>
      </c>
      <c r="AE57" s="120">
        <v>0.35099999999999998</v>
      </c>
      <c r="AF57" s="137"/>
      <c r="AG57" s="134"/>
      <c r="AH57" s="122">
        <v>9.7630000000000017</v>
      </c>
      <c r="AI57" s="123">
        <v>0.32543333333333341</v>
      </c>
      <c r="AJ57" s="120">
        <v>0.45900000000000002</v>
      </c>
      <c r="AK57" s="135">
        <v>0</v>
      </c>
    </row>
    <row r="58" spans="1:37" ht="21" customHeight="1">
      <c r="A58" s="125" t="s">
        <v>31</v>
      </c>
      <c r="B58" s="120">
        <v>0.39600000000000002</v>
      </c>
      <c r="C58" s="120">
        <v>0.34699999999999998</v>
      </c>
      <c r="D58" s="120">
        <v>0.27700000000000002</v>
      </c>
      <c r="E58" s="120">
        <v>0.38900000000000001</v>
      </c>
      <c r="F58" s="120">
        <v>0.34100000000000003</v>
      </c>
      <c r="G58" s="120">
        <v>0.21299999999999999</v>
      </c>
      <c r="H58" s="120">
        <v>0.26100000000000001</v>
      </c>
      <c r="I58" s="120">
        <v>0.35599999999999998</v>
      </c>
      <c r="J58" s="120">
        <v>0.32400000000000001</v>
      </c>
      <c r="K58" s="120">
        <v>0.26900000000000002</v>
      </c>
      <c r="L58" s="120">
        <v>0.35499999999999998</v>
      </c>
      <c r="M58" s="120">
        <v>0.33800000000000002</v>
      </c>
      <c r="N58" s="120">
        <v>0.20399999999999999</v>
      </c>
      <c r="O58" s="120">
        <v>0.20100000000000001</v>
      </c>
      <c r="P58" s="120">
        <v>0.308</v>
      </c>
      <c r="Q58" s="120">
        <v>0.29399999999999998</v>
      </c>
      <c r="R58" s="120">
        <v>0.29899999999999999</v>
      </c>
      <c r="S58" s="120">
        <v>0.39200000000000002</v>
      </c>
      <c r="T58" s="120">
        <v>0.372</v>
      </c>
      <c r="U58" s="120">
        <v>0.23</v>
      </c>
      <c r="V58" s="120">
        <v>0.31900000000000001</v>
      </c>
      <c r="W58" s="120">
        <v>0.40699999999999997</v>
      </c>
      <c r="X58" s="120">
        <v>0.379</v>
      </c>
      <c r="Y58" s="120">
        <v>0.38400000000000001</v>
      </c>
      <c r="Z58" s="120">
        <v>0.41399999999999998</v>
      </c>
      <c r="AA58" s="120">
        <v>0.40300000000000002</v>
      </c>
      <c r="AB58" s="120">
        <v>0.27200000000000002</v>
      </c>
      <c r="AC58" s="120">
        <v>0.35299999999999998</v>
      </c>
      <c r="AD58" s="120">
        <v>0.45400000000000001</v>
      </c>
      <c r="AE58" s="120">
        <v>0.313</v>
      </c>
      <c r="AF58" s="120">
        <v>0</v>
      </c>
      <c r="AG58" s="134"/>
      <c r="AH58" s="122">
        <v>9.8640000000000025</v>
      </c>
      <c r="AI58" s="123">
        <v>0.31819354838709685</v>
      </c>
      <c r="AJ58" s="120">
        <v>0.45400000000000001</v>
      </c>
      <c r="AK58" s="135">
        <v>0</v>
      </c>
    </row>
    <row r="59" spans="1:37" ht="21" customHeight="1">
      <c r="A59" s="125" t="s">
        <v>32</v>
      </c>
      <c r="B59" s="120">
        <v>0.45700000000000002</v>
      </c>
      <c r="C59" s="120">
        <v>0.40799999999999997</v>
      </c>
      <c r="D59" s="120">
        <v>0.247</v>
      </c>
      <c r="E59" s="120">
        <v>0.35299999999999998</v>
      </c>
      <c r="F59" s="120">
        <v>0.435</v>
      </c>
      <c r="G59" s="120">
        <v>0.379</v>
      </c>
      <c r="H59" s="120">
        <v>0.36699999999999999</v>
      </c>
      <c r="I59" s="120">
        <v>0.30299999999999999</v>
      </c>
      <c r="J59" s="120">
        <v>0.27600000000000002</v>
      </c>
      <c r="K59" s="120">
        <v>0.17399999999999999</v>
      </c>
      <c r="L59" s="120">
        <v>0.23499999999999999</v>
      </c>
      <c r="M59" s="120">
        <v>0.25800000000000001</v>
      </c>
      <c r="N59" s="120">
        <v>0.218</v>
      </c>
      <c r="O59" s="120">
        <v>0.23</v>
      </c>
      <c r="P59" s="120">
        <v>0.27</v>
      </c>
      <c r="Q59" s="120">
        <v>0.27500000000000002</v>
      </c>
      <c r="R59" s="120">
        <v>0.187</v>
      </c>
      <c r="S59" s="120">
        <v>0.222</v>
      </c>
      <c r="T59" s="120">
        <v>0.22</v>
      </c>
      <c r="U59" s="120">
        <v>0.221</v>
      </c>
      <c r="V59" s="120">
        <v>0.24099999999999999</v>
      </c>
      <c r="W59" s="120">
        <v>0.35499999999999998</v>
      </c>
      <c r="X59" s="120">
        <v>0.29799999999999999</v>
      </c>
      <c r="Y59" s="120">
        <v>0.254</v>
      </c>
      <c r="Z59" s="120">
        <v>0.28899999999999998</v>
      </c>
      <c r="AA59" s="120">
        <v>0.441</v>
      </c>
      <c r="AB59" s="120">
        <v>0.35099999999999998</v>
      </c>
      <c r="AC59" s="120">
        <v>0.35299999999999998</v>
      </c>
      <c r="AD59" s="120">
        <v>0.41499999999999998</v>
      </c>
      <c r="AE59" s="120">
        <v>0.33900000000000002</v>
      </c>
      <c r="AF59" s="137"/>
      <c r="AG59" s="134"/>
      <c r="AH59" s="122">
        <v>9.070999999999998</v>
      </c>
      <c r="AI59" s="123">
        <v>0.30236666666666662</v>
      </c>
      <c r="AJ59" s="120">
        <v>0.45700000000000002</v>
      </c>
      <c r="AK59" s="135">
        <v>0</v>
      </c>
    </row>
    <row r="60" spans="1:37" ht="21" customHeight="1">
      <c r="A60" s="125" t="s">
        <v>33</v>
      </c>
      <c r="B60" s="120">
        <v>0.26600000000000001</v>
      </c>
      <c r="C60" s="120">
        <v>0.34100000000000003</v>
      </c>
      <c r="D60" s="120">
        <v>0.41499999999999998</v>
      </c>
      <c r="E60" s="120">
        <v>0.30499999999999999</v>
      </c>
      <c r="F60" s="120">
        <v>0.23300000000000001</v>
      </c>
      <c r="G60" s="120">
        <v>0.43</v>
      </c>
      <c r="H60" s="120">
        <v>0.248</v>
      </c>
      <c r="I60" s="120">
        <v>0.183</v>
      </c>
      <c r="J60" s="120">
        <v>0.25900000000000001</v>
      </c>
      <c r="K60" s="120">
        <v>0.35099999999999998</v>
      </c>
      <c r="L60" s="120">
        <v>0.29799999999999999</v>
      </c>
      <c r="M60" s="120">
        <v>0.24199999999999999</v>
      </c>
      <c r="N60" s="120">
        <v>0.27400000000000002</v>
      </c>
      <c r="O60" s="120">
        <v>0.29399999999999998</v>
      </c>
      <c r="P60" s="120">
        <v>0.223</v>
      </c>
      <c r="Q60" s="120">
        <v>0.28999999999999998</v>
      </c>
      <c r="R60" s="120">
        <v>0.29299999999999998</v>
      </c>
      <c r="S60" s="120">
        <v>0.14499999999999999</v>
      </c>
      <c r="T60" s="120">
        <v>0.38700000000000001</v>
      </c>
      <c r="U60" s="120">
        <v>0.36599999999999999</v>
      </c>
      <c r="V60" s="120">
        <v>0.27900000000000003</v>
      </c>
      <c r="W60" s="120">
        <v>0.15</v>
      </c>
      <c r="X60" s="120">
        <v>0.26500000000000001</v>
      </c>
      <c r="Y60" s="120">
        <v>0.28100000000000003</v>
      </c>
      <c r="Z60" s="120">
        <v>0.192</v>
      </c>
      <c r="AA60" s="120">
        <v>0.221</v>
      </c>
      <c r="AB60" s="120">
        <v>0.28899999999999998</v>
      </c>
      <c r="AC60" s="120">
        <v>0.28499999999999998</v>
      </c>
      <c r="AD60" s="120">
        <v>0.221</v>
      </c>
      <c r="AE60" s="120">
        <v>0.29099999999999998</v>
      </c>
      <c r="AF60" s="120">
        <v>0</v>
      </c>
      <c r="AG60" s="134"/>
      <c r="AH60" s="122">
        <v>8.3169999999999984</v>
      </c>
      <c r="AI60" s="123">
        <v>0.26829032258064511</v>
      </c>
      <c r="AJ60" s="120">
        <v>0.43</v>
      </c>
      <c r="AK60" s="135">
        <v>0</v>
      </c>
    </row>
    <row r="61" spans="1:37" ht="21" customHeight="1">
      <c r="A61" s="125" t="s">
        <v>34</v>
      </c>
      <c r="B61" s="120">
        <v>0.189</v>
      </c>
      <c r="C61" s="120">
        <v>0.20100000000000001</v>
      </c>
      <c r="D61" s="120">
        <v>0.24099999999999999</v>
      </c>
      <c r="E61" s="120">
        <v>0.28399999999999997</v>
      </c>
      <c r="F61" s="120">
        <v>0.18</v>
      </c>
      <c r="G61" s="120">
        <v>0.192</v>
      </c>
      <c r="H61" s="120">
        <v>0.27100000000000002</v>
      </c>
      <c r="I61" s="120">
        <v>0.19900000000000001</v>
      </c>
      <c r="J61" s="120">
        <v>0.248</v>
      </c>
      <c r="K61" s="120">
        <v>0.26200000000000001</v>
      </c>
      <c r="L61" s="120">
        <v>0.25800000000000001</v>
      </c>
      <c r="M61" s="120">
        <v>0.14799999999999999</v>
      </c>
      <c r="N61" s="120">
        <v>0.185</v>
      </c>
      <c r="O61" s="120">
        <v>0.214</v>
      </c>
      <c r="P61" s="120">
        <v>0.114</v>
      </c>
      <c r="Q61" s="120">
        <v>0.27500000000000002</v>
      </c>
      <c r="R61" s="120">
        <v>0.20399999999999999</v>
      </c>
      <c r="S61" s="120">
        <v>0.21299999999999999</v>
      </c>
      <c r="T61" s="120">
        <v>0.157</v>
      </c>
      <c r="U61" s="120">
        <v>0.214</v>
      </c>
      <c r="V61" s="120">
        <v>0.27200000000000002</v>
      </c>
      <c r="W61" s="120">
        <v>0.25800000000000001</v>
      </c>
      <c r="X61" s="120">
        <v>0.28699999999999998</v>
      </c>
      <c r="Y61" s="120">
        <v>0.32100000000000001</v>
      </c>
      <c r="Z61" s="120">
        <v>0.247</v>
      </c>
      <c r="AA61" s="120">
        <v>0.26600000000000001</v>
      </c>
      <c r="AB61" s="120">
        <v>0.23200000000000001</v>
      </c>
      <c r="AC61" s="120">
        <v>0.25</v>
      </c>
      <c r="AD61" s="120">
        <v>0.26200000000000001</v>
      </c>
      <c r="AE61" s="120">
        <v>0.26800000000000002</v>
      </c>
      <c r="AF61" s="120">
        <v>0</v>
      </c>
      <c r="AG61" s="134"/>
      <c r="AH61" s="122">
        <v>6.9119999999999999</v>
      </c>
      <c r="AI61" s="123">
        <v>0.22296774193548388</v>
      </c>
      <c r="AJ61" s="120">
        <v>0.32100000000000001</v>
      </c>
      <c r="AK61" s="135">
        <v>0</v>
      </c>
    </row>
    <row r="62" spans="1:37" ht="21" customHeight="1">
      <c r="A62" s="125" t="s">
        <v>35</v>
      </c>
      <c r="B62" s="120">
        <v>0.154</v>
      </c>
      <c r="C62" s="120">
        <v>0.17599999999999999</v>
      </c>
      <c r="D62" s="120">
        <v>0.217</v>
      </c>
      <c r="E62" s="120">
        <v>0.219</v>
      </c>
      <c r="F62" s="120">
        <v>0.24099999999999999</v>
      </c>
      <c r="G62" s="120">
        <v>0.33500000000000002</v>
      </c>
      <c r="H62" s="120">
        <v>0.34499999999999997</v>
      </c>
      <c r="I62" s="120">
        <v>0.20599999999999999</v>
      </c>
      <c r="J62" s="120">
        <v>0.28999999999999998</v>
      </c>
      <c r="K62" s="120">
        <v>0.35699999999999998</v>
      </c>
      <c r="L62" s="120">
        <v>0.32100000000000001</v>
      </c>
      <c r="M62" s="120">
        <v>0.311</v>
      </c>
      <c r="N62" s="120">
        <v>0.379</v>
      </c>
      <c r="O62" s="120">
        <v>0.26400000000000001</v>
      </c>
      <c r="P62" s="120">
        <v>0.19</v>
      </c>
      <c r="Q62" s="120">
        <v>0.31</v>
      </c>
      <c r="R62" s="120">
        <v>0.39</v>
      </c>
      <c r="S62" s="120">
        <v>0.28899999999999998</v>
      </c>
      <c r="T62" s="120">
        <v>0.317</v>
      </c>
      <c r="U62" s="120">
        <v>0.41299999999999998</v>
      </c>
      <c r="V62" s="120">
        <v>0.39500000000000002</v>
      </c>
      <c r="W62" s="120">
        <v>0.19600000000000001</v>
      </c>
      <c r="X62" s="120">
        <v>0.36499999999999999</v>
      </c>
      <c r="Y62" s="120">
        <v>0.40699999999999997</v>
      </c>
      <c r="Z62" s="120">
        <v>0.39</v>
      </c>
      <c r="AA62" s="120">
        <v>0.41199999999999998</v>
      </c>
      <c r="AB62" s="120">
        <v>0.41799999999999998</v>
      </c>
      <c r="AC62" s="120">
        <v>0.41399999999999998</v>
      </c>
      <c r="AD62" s="120">
        <v>0.221</v>
      </c>
      <c r="AE62" s="120">
        <v>0</v>
      </c>
      <c r="AF62" s="137"/>
      <c r="AG62" s="138"/>
      <c r="AH62" s="122">
        <v>8.9419999999999984</v>
      </c>
      <c r="AI62" s="123">
        <v>0.29806666666666659</v>
      </c>
      <c r="AJ62" s="120">
        <v>0.41799999999999998</v>
      </c>
      <c r="AK62" s="135">
        <v>0</v>
      </c>
    </row>
    <row r="63" spans="1:37" ht="21" customHeight="1">
      <c r="A63" s="125" t="s">
        <v>36</v>
      </c>
      <c r="B63" s="120">
        <v>0.441</v>
      </c>
      <c r="C63" s="120">
        <v>0.39100000000000001</v>
      </c>
      <c r="D63" s="120">
        <v>0.377</v>
      </c>
      <c r="E63" s="120">
        <v>0.44</v>
      </c>
      <c r="F63" s="120">
        <v>0.41599999999999998</v>
      </c>
      <c r="G63" s="120">
        <v>0.24099999999999999</v>
      </c>
      <c r="H63" s="120">
        <v>0.29299999999999998</v>
      </c>
      <c r="I63" s="120">
        <v>0.35199999999999998</v>
      </c>
      <c r="J63" s="120">
        <v>0.33100000000000002</v>
      </c>
      <c r="K63" s="120">
        <v>0.33700000000000002</v>
      </c>
      <c r="L63" s="120">
        <v>0.41399999999999998</v>
      </c>
      <c r="M63" s="120">
        <v>0.41699999999999998</v>
      </c>
      <c r="N63" s="120">
        <v>0.23799999999999999</v>
      </c>
      <c r="O63" s="120">
        <v>0.35599999999999998</v>
      </c>
      <c r="P63" s="120">
        <v>0.40600000000000003</v>
      </c>
      <c r="Q63" s="120">
        <v>0.29899999999999999</v>
      </c>
      <c r="R63" s="120">
        <v>0.34799999999999998</v>
      </c>
      <c r="S63" s="120">
        <v>0.28699999999999998</v>
      </c>
      <c r="T63" s="120">
        <v>0.25800000000000001</v>
      </c>
      <c r="U63" s="120">
        <v>0.185</v>
      </c>
      <c r="V63" s="120">
        <v>0.25800000000000001</v>
      </c>
      <c r="W63" s="120">
        <v>0.313</v>
      </c>
      <c r="X63" s="120">
        <v>0.23699999999999999</v>
      </c>
      <c r="Y63" s="120">
        <v>0.42399999999999999</v>
      </c>
      <c r="Z63" s="120">
        <v>0.28399999999999997</v>
      </c>
      <c r="AA63" s="120">
        <v>0.28199999999999997</v>
      </c>
      <c r="AB63" s="120">
        <v>0.20300000000000001</v>
      </c>
      <c r="AC63" s="120">
        <v>0.32700000000000001</v>
      </c>
      <c r="AD63" s="120">
        <v>0.432</v>
      </c>
      <c r="AE63" s="120">
        <v>0.311</v>
      </c>
      <c r="AF63" s="120">
        <v>0</v>
      </c>
      <c r="AG63" s="134"/>
      <c r="AH63" s="122">
        <v>9.8979999999999997</v>
      </c>
      <c r="AI63" s="123">
        <v>0.31929032258064516</v>
      </c>
      <c r="AJ63" s="120">
        <v>0.441</v>
      </c>
      <c r="AK63" s="135">
        <v>0</v>
      </c>
    </row>
    <row r="64" spans="1:37" ht="21" customHeight="1">
      <c r="A64" s="125" t="s">
        <v>37</v>
      </c>
      <c r="B64" s="120">
        <v>0.38</v>
      </c>
      <c r="C64" s="120">
        <v>0.39300000000000002</v>
      </c>
      <c r="D64" s="120">
        <v>0.22</v>
      </c>
      <c r="E64" s="120">
        <v>0.29499999999999998</v>
      </c>
      <c r="F64" s="120">
        <v>0.371</v>
      </c>
      <c r="G64" s="120">
        <v>0.32800000000000001</v>
      </c>
      <c r="H64" s="120">
        <v>0.32800000000000001</v>
      </c>
      <c r="I64" s="120">
        <v>0.307</v>
      </c>
      <c r="J64" s="120">
        <v>0.32</v>
      </c>
      <c r="K64" s="120">
        <v>0.22900000000000001</v>
      </c>
      <c r="L64" s="120">
        <v>0.30399999999999999</v>
      </c>
      <c r="M64" s="120">
        <v>0.33800000000000002</v>
      </c>
      <c r="N64" s="120">
        <v>0.308</v>
      </c>
      <c r="O64" s="120">
        <v>0.27</v>
      </c>
      <c r="P64" s="120">
        <v>0.30399999999999999</v>
      </c>
      <c r="Q64" s="120">
        <v>0.33200000000000002</v>
      </c>
      <c r="R64" s="120">
        <v>0.221</v>
      </c>
      <c r="S64" s="120">
        <v>0.30199999999999999</v>
      </c>
      <c r="T64" s="120">
        <v>0.33</v>
      </c>
      <c r="U64" s="120">
        <v>0.308</v>
      </c>
      <c r="V64" s="120">
        <v>0.31900000000000001</v>
      </c>
      <c r="W64" s="120">
        <v>0.38100000000000001</v>
      </c>
      <c r="X64" s="120">
        <v>0.31</v>
      </c>
      <c r="Y64" s="120">
        <v>0.23599999999999999</v>
      </c>
      <c r="Z64" s="120">
        <v>0.33900000000000002</v>
      </c>
      <c r="AA64" s="120">
        <v>0.31900000000000001</v>
      </c>
      <c r="AB64" s="120">
        <v>0.308</v>
      </c>
      <c r="AC64" s="120">
        <v>0.33400000000000002</v>
      </c>
      <c r="AD64" s="120">
        <v>0.39200000000000002</v>
      </c>
      <c r="AE64" s="120">
        <v>0</v>
      </c>
      <c r="AF64" s="137"/>
      <c r="AG64" s="138"/>
      <c r="AH64" s="122">
        <v>9.1259999999999994</v>
      </c>
      <c r="AI64" s="123">
        <v>0.30419999999999997</v>
      </c>
      <c r="AJ64" s="120">
        <v>0.39300000000000002</v>
      </c>
      <c r="AK64" s="135">
        <v>0</v>
      </c>
    </row>
    <row r="65" spans="1:37" ht="21" customHeight="1">
      <c r="A65" s="125" t="s">
        <v>38</v>
      </c>
      <c r="B65" s="120">
        <v>0</v>
      </c>
      <c r="C65" s="120">
        <v>0</v>
      </c>
      <c r="D65" s="120">
        <v>0</v>
      </c>
      <c r="E65" s="120">
        <v>0</v>
      </c>
      <c r="F65" s="120">
        <v>0</v>
      </c>
      <c r="G65" s="120">
        <v>0</v>
      </c>
      <c r="H65" s="120">
        <v>0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20">
        <v>0</v>
      </c>
      <c r="X65" s="120">
        <v>0</v>
      </c>
      <c r="Y65" s="120">
        <v>0</v>
      </c>
      <c r="Z65" s="120">
        <v>0</v>
      </c>
      <c r="AA65" s="120">
        <v>0</v>
      </c>
      <c r="AB65" s="120">
        <v>0</v>
      </c>
      <c r="AC65" s="120">
        <v>0</v>
      </c>
      <c r="AD65" s="120">
        <v>0</v>
      </c>
      <c r="AE65" s="120">
        <v>0</v>
      </c>
      <c r="AF65" s="120">
        <v>0</v>
      </c>
      <c r="AG65" s="134"/>
      <c r="AH65" s="122">
        <v>0</v>
      </c>
      <c r="AI65" s="123">
        <v>0</v>
      </c>
      <c r="AJ65" s="120">
        <v>0</v>
      </c>
      <c r="AK65" s="135">
        <v>0</v>
      </c>
    </row>
    <row r="66" spans="1:37">
      <c r="AH66" s="141">
        <v>101.687</v>
      </c>
      <c r="AI66" s="57" t="s">
        <v>57</v>
      </c>
    </row>
  </sheetData>
  <hyperlinks>
    <hyperlink ref="K1" location="'Hyper Links'!A1" display="'Hyper Links'!A1" xr:uid="{3D125264-CA2D-4910-BA7B-A0892729AA87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EE3E07-784C-47A8-A5FD-B12076FBE033}"/>
</file>

<file path=customXml/itemProps2.xml><?xml version="1.0" encoding="utf-8"?>
<ds:datastoreItem xmlns:ds="http://schemas.openxmlformats.org/officeDocument/2006/customXml" ds:itemID="{19FB36E0-EC8E-44D2-9679-E98AABAE7AAF}"/>
</file>

<file path=customXml/itemProps3.xml><?xml version="1.0" encoding="utf-8"?>
<ds:datastoreItem xmlns:ds="http://schemas.openxmlformats.org/officeDocument/2006/customXml" ds:itemID="{7B5B1059-9535-4812-BBD5-93C398128D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WLU</vt:lpstr>
      <vt:lpstr>Monthly</vt:lpstr>
      <vt:lpstr>Pennbrooke</vt:lpstr>
      <vt:lpstr>Daily Flow-451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2020-02-06T15:28:52Z</dcterms:created>
  <dcterms:modified xsi:type="dcterms:W3CDTF">2020-02-06T16:21:45Z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