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25E9B097-5E5C-4014-AD60-49E206B71D1D}" xr6:coauthVersionLast="45" xr6:coauthVersionMax="45" xr10:uidLastSave="{00000000-0000-0000-0000-000000000000}"/>
  <bookViews>
    <workbookView xWindow="30660" yWindow="1845" windowWidth="24615" windowHeight="11745" xr2:uid="{00000000-000D-0000-FFFF-FFFF00000000}"/>
  </bookViews>
  <sheets>
    <sheet name="CAP_ Results - Reserve Activity" sheetId="1" r:id="rId1"/>
  </sheets>
  <definedNames>
    <definedName name="_xlnm.Print_Titles" localSheetId="0">'CAP_ Results - Reserve Activity'!$A:$F,'CAP_ Results - Reserve Activity'!$6:$9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33" i="1" l="1"/>
  <c r="BD33" i="1" s="1"/>
  <c r="BA33" i="1"/>
  <c r="BE33" i="1" s="1"/>
  <c r="BA32" i="1"/>
  <c r="BA31" i="1"/>
  <c r="BE32" i="1" l="1"/>
  <c r="AW32" i="1"/>
  <c r="BD32" i="1" s="1"/>
  <c r="BE31" i="1"/>
  <c r="BE34" i="1" s="1"/>
  <c r="AW31" i="1"/>
  <c r="BD31" i="1" s="1"/>
  <c r="BD34" i="1" l="1"/>
  <c r="BA27" i="1" l="1"/>
  <c r="BA15" i="1"/>
  <c r="BA14" i="1"/>
  <c r="AW27" i="1" l="1"/>
  <c r="AS27" i="1"/>
  <c r="BE27" i="1" s="1"/>
  <c r="AG27" i="1"/>
  <c r="U27" i="1"/>
  <c r="AW15" i="1"/>
  <c r="AW14" i="1"/>
  <c r="AS15" i="1"/>
  <c r="BE15" i="1" s="1"/>
  <c r="AS14" i="1"/>
  <c r="BE14" i="1" s="1"/>
  <c r="AG15" i="1"/>
  <c r="AG14" i="1"/>
  <c r="U15" i="1"/>
  <c r="U14" i="1"/>
  <c r="BD14" i="1" l="1"/>
  <c r="BD27" i="1"/>
  <c r="BE16" i="1"/>
  <c r="BD15" i="1"/>
  <c r="BD16" i="1" l="1"/>
</calcChain>
</file>

<file path=xl/sharedStrings.xml><?xml version="1.0" encoding="utf-8"?>
<sst xmlns="http://schemas.openxmlformats.org/spreadsheetml/2006/main" count="152" uniqueCount="64">
  <si>
    <t>CDR: 2020 Rate Case Standalone</t>
  </si>
  <si>
    <t>Company</t>
  </si>
  <si>
    <t>Cap - Component</t>
  </si>
  <si>
    <t>FERC Function</t>
  </si>
  <si>
    <t>Depr Group: SAP FERC Account - Expense of Cap - Depr Groups</t>
  </si>
  <si>
    <t>Depr Group: SAP FERC Account - Reserve of Cap - Depr Groups</t>
  </si>
  <si>
    <t>Capital Type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</si>
  <si>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</si>
  <si>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</si>
  <si>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</si>
  <si>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</si>
  <si>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</si>
  <si>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</si>
  <si>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</si>
  <si>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</si>
  <si>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</si>
  <si>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</si>
  <si>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</si>
  <si>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</si>
  <si>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</si>
  <si>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</si>
  <si>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</si>
  <si>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</si>
  <si>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</si>
  <si>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</si>
  <si>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</si>
  <si>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</si>
  <si>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</si>
  <si>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</si>
  <si>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</si>
  <si>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</si>
  <si>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</si>
  <si>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</si>
  <si>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</si>
  <si>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</si>
  <si>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</si>
  <si>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</si>
  <si>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</si>
  <si>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</si>
  <si>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</si>
  <si>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</si>
  <si>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</si>
  <si>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</si>
  <si>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</si>
  <si>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</si>
  <si>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</si>
  <si>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1500: FLORIDA POWER &amp; LIGHT CO</t>
  </si>
  <si>
    <t>001: Steam Generation</t>
  </si>
  <si>
    <t>Dismant: Dismantlement</t>
  </si>
  <si>
    <t>003: Other Generation</t>
  </si>
  <si>
    <t>9108100: Accum Prov Deprec Elec Utility Plant</t>
  </si>
  <si>
    <t>EndResBal: Ending Reserve Balance</t>
  </si>
  <si>
    <t>13 Mo Average</t>
  </si>
  <si>
    <t>Current Sep Factor</t>
  </si>
  <si>
    <t>Correct Sep Factor</t>
  </si>
  <si>
    <t>Variance</t>
  </si>
  <si>
    <t>1600: Gulf Power</t>
  </si>
  <si>
    <t>Juris Adj Rate Base Impact (In Dollars)</t>
  </si>
  <si>
    <t>Combined</t>
  </si>
  <si>
    <t>Debit Balances</t>
  </si>
  <si>
    <t>Increase Reserve</t>
  </si>
  <si>
    <t>Decrease Reserve</t>
  </si>
  <si>
    <t xml:space="preserve">     20210015-EI     </t>
  </si>
  <si>
    <t xml:space="preserve">     FPL 047046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</si>
</sst>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_);[Red]\(#,##0\);&quot; &quot;"/>
    <numFmt numFmtId="165" formatCode="#,##0.000000_);[Red]\(#,##0.000000\);&quot; &quot;"/>
    <numFmt numFmtId="166" formatCode="_(* #,##0_);_(* \(#,##0\);_(* &quot;-&quot;??_);_(@_)"/>
    <numFmt numFmtId="167" formatCode="0.000000"/>
    <numFmt numFmtId="168" formatCode="0.00000"/>
  </numFmts>
  <fonts count="1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2EFDA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</cellStyleXfs>
  <cellXfs count="3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0" fillId="0" borderId="0" xfId="0" applyNumberFormat="1"/>
    <xf numFmtId="165" fontId="1" fillId="2" borderId="0" xfId="2" applyNumberFormat="1" applyFont="1" applyAlignment="1">
      <alignment horizontal="right" vertical="center"/>
    </xf>
    <xf numFmtId="165" fontId="1" fillId="2" borderId="0" xfId="3" applyNumberFormat="1" applyFont="1" applyAlignment="1">
      <alignment horizontal="right" vertical="center"/>
    </xf>
    <xf numFmtId="165" fontId="1" fillId="2" borderId="0" xfId="4" applyNumberFormat="1" applyFont="1" applyAlignment="1">
      <alignment horizontal="right" vertical="center"/>
    </xf>
    <xf numFmtId="165" fontId="1" fillId="2" borderId="0" xfId="5" applyNumberFormat="1" applyFont="1" applyAlignment="1">
      <alignment horizontal="right" vertical="center"/>
    </xf>
    <xf numFmtId="166" fontId="0" fillId="0" borderId="0" xfId="1" applyNumberFormat="1" applyFont="1"/>
    <xf numFmtId="167" fontId="0" fillId="0" borderId="0" xfId="1" applyNumberFormat="1" applyFont="1"/>
    <xf numFmtId="0" fontId="11" fillId="0" borderId="0" xfId="0" applyFont="1"/>
    <xf numFmtId="0" fontId="10" fillId="2" borderId="0" xfId="6"/>
    <xf numFmtId="0" fontId="10" fillId="2" borderId="1" xfId="6" applyBorder="1"/>
    <xf numFmtId="0" fontId="12" fillId="2" borderId="0" xfId="6" applyFont="1"/>
    <xf numFmtId="0" fontId="12" fillId="2" borderId="2" xfId="6" applyFont="1" applyBorder="1" applyAlignment="1">
      <alignment horizontal="center" vertical="center" wrapText="1"/>
    </xf>
    <xf numFmtId="0" fontId="12" fillId="2" borderId="0" xfId="6" applyFont="1" applyAlignment="1">
      <alignment horizontal="left"/>
    </xf>
    <xf numFmtId="164" fontId="12" fillId="2" borderId="0" xfId="6" applyNumberFormat="1" applyFont="1" applyAlignment="1">
      <alignment horizontal="right"/>
    </xf>
    <xf numFmtId="0" fontId="0" fillId="3" borderId="0" xfId="0" applyFill="1"/>
    <xf numFmtId="0" fontId="12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166" fontId="0" fillId="0" borderId="6" xfId="0" applyNumberFormat="1" applyBorder="1"/>
    <xf numFmtId="167" fontId="0" fillId="0" borderId="0" xfId="1" applyNumberFormat="1" applyFont="1" applyFill="1"/>
    <xf numFmtId="165" fontId="1" fillId="0" borderId="0" xfId="0" applyNumberFormat="1" applyFont="1" applyFill="1" applyAlignment="1">
      <alignment horizontal="right" vertical="center"/>
    </xf>
    <xf numFmtId="0" fontId="0" fillId="0" borderId="0" xfId="0" applyFill="1"/>
    <xf numFmtId="168" fontId="0" fillId="0" borderId="0" xfId="0" applyNumberFormat="1" applyFill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2" borderId="0" xfId="3"/>
  </cellXfs>
  <cellStyles count="7">
    <cellStyle name="Comma" xfId="1" builtinId="3"/>
    <cellStyle name="Normal" xfId="0" builtinId="0"/>
    <cellStyle name="Normal 2" xfId="2" xr:uid="{B3EADF41-CFD6-437B-9DA7-65BDFCD7E5A5}"/>
    <cellStyle name="Normal 3" xfId="3" xr:uid="{F1727391-4093-42DC-8763-B5545C7B8938}"/>
    <cellStyle name="Normal 4" xfId="4" xr:uid="{0329733F-0CD8-40E7-B1F2-F52A2CBB0DF0}"/>
    <cellStyle name="Normal 5" xfId="5" xr:uid="{D5872257-65CD-40AF-8B0A-C84E9BDF3B7F}"/>
    <cellStyle name="Normal 6" xfId="6" xr:uid="{75271FB0-7A9E-4B5D-B952-EF8403F481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5"/>
  <sheetViews>
    <sheetView showGridLines="0" showZeros="0" tabSelected="1" zoomScale="70" zoomScaleNormal="70" workbookViewId="0">
      <selection sqref="A1:A2"/>
    </sheetView>
  </sheetViews>
  <sheetFormatPr defaultRowHeight="15" x14ac:dyDescent="0.25"/>
  <cols>
    <col min="1" max="1" width="33.28515625" bestFit="1" customWidth="1"/>
    <col min="2" max="2" width="32.28515625" bestFit="1" customWidth="1"/>
    <col min="3" max="3" width="21.42578125" bestFit="1" customWidth="1"/>
    <col min="4" max="4" width="43.7109375" bestFit="1" customWidth="1"/>
    <col min="5" max="5" width="42.28515625" bestFit="1" customWidth="1"/>
    <col min="6" max="6" width="22.5703125" bestFit="1" customWidth="1"/>
    <col min="7" max="46" width="15.5703125" customWidth="1"/>
    <col min="47" max="48" width="25.7109375" customWidth="1"/>
    <col min="49" max="49" width="15.5703125" customWidth="1"/>
    <col min="50" max="50" width="4.42578125" customWidth="1"/>
    <col min="51" max="52" width="25.7109375" customWidth="1"/>
    <col min="53" max="53" width="15.5703125" customWidth="1"/>
    <col min="54" max="54" width="5.7109375" customWidth="1"/>
    <col min="55" max="86" width="15.5703125" customWidth="1"/>
  </cols>
  <sheetData>
    <row r="1" spans="1:57" x14ac:dyDescent="0.25">
      <c r="A1" s="38" t="s">
        <v>63</v>
      </c>
    </row>
    <row r="2" spans="1:57" x14ac:dyDescent="0.25">
      <c r="A2" s="38" t="s">
        <v>62</v>
      </c>
    </row>
    <row r="6" spans="1:57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57" ht="15" customHeight="1" x14ac:dyDescent="0.25">
      <c r="A7" s="2" t="s">
        <v>0</v>
      </c>
    </row>
    <row r="8" spans="1:57" ht="15.75" thickBot="1" x14ac:dyDescent="0.3">
      <c r="A8" s="1" t="s">
        <v>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57" ht="26.25" thickBot="1" x14ac:dyDescent="0.3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3" t="s">
        <v>20</v>
      </c>
      <c r="U9" s="3" t="s">
        <v>21</v>
      </c>
      <c r="V9" s="3" t="s">
        <v>22</v>
      </c>
      <c r="W9" s="3" t="s">
        <v>23</v>
      </c>
      <c r="X9" s="3" t="s">
        <v>24</v>
      </c>
      <c r="Y9" s="3" t="s">
        <v>25</v>
      </c>
      <c r="Z9" s="3" t="s">
        <v>26</v>
      </c>
      <c r="AA9" s="3" t="s">
        <v>27</v>
      </c>
      <c r="AB9" s="3" t="s">
        <v>28</v>
      </c>
      <c r="AC9" s="3" t="s">
        <v>29</v>
      </c>
      <c r="AD9" s="3" t="s">
        <v>30</v>
      </c>
      <c r="AE9" s="3" t="s">
        <v>31</v>
      </c>
      <c r="AF9" s="3" t="s">
        <v>32</v>
      </c>
      <c r="AG9" s="3" t="s">
        <v>33</v>
      </c>
      <c r="AH9" s="3" t="s">
        <v>34</v>
      </c>
      <c r="AI9" s="3" t="s">
        <v>35</v>
      </c>
      <c r="AJ9" s="3" t="s">
        <v>36</v>
      </c>
      <c r="AK9" s="3" t="s">
        <v>37</v>
      </c>
      <c r="AL9" s="3" t="s">
        <v>38</v>
      </c>
      <c r="AM9" s="3" t="s">
        <v>39</v>
      </c>
      <c r="AN9" s="3" t="s">
        <v>40</v>
      </c>
      <c r="AO9" s="3" t="s">
        <v>41</v>
      </c>
      <c r="AP9" s="3" t="s">
        <v>42</v>
      </c>
      <c r="AQ9" s="3" t="s">
        <v>43</v>
      </c>
      <c r="AR9" s="3" t="s">
        <v>44</v>
      </c>
      <c r="AS9" s="3" t="s">
        <v>45</v>
      </c>
    </row>
    <row r="10" spans="1:57" x14ac:dyDescent="0.25">
      <c r="A10" s="4" t="s">
        <v>46</v>
      </c>
      <c r="B10" s="5" t="s">
        <v>51</v>
      </c>
      <c r="C10" s="6" t="s">
        <v>47</v>
      </c>
      <c r="D10" s="26"/>
      <c r="E10" s="27" t="s">
        <v>50</v>
      </c>
      <c r="F10" s="28" t="s">
        <v>48</v>
      </c>
      <c r="G10" s="29">
        <v>-3086691.1500000004</v>
      </c>
      <c r="H10" s="29">
        <v>-5130027.82</v>
      </c>
      <c r="I10" s="29">
        <v>-8821012.2100000009</v>
      </c>
      <c r="J10" s="29">
        <v>-11374621.789999999</v>
      </c>
      <c r="K10" s="29">
        <v>-14805201.529999999</v>
      </c>
      <c r="L10" s="29">
        <v>-18231044.899999999</v>
      </c>
      <c r="M10" s="29">
        <v>-23180457.800000004</v>
      </c>
      <c r="N10" s="29">
        <v>-26304076.570000004</v>
      </c>
      <c r="O10" s="29">
        <v>-29232616.400000006</v>
      </c>
      <c r="P10" s="29">
        <v>-32159869.720000006</v>
      </c>
      <c r="Q10" s="29">
        <v>-35087129.440000005</v>
      </c>
      <c r="R10" s="29">
        <v>-38014387.450000003</v>
      </c>
      <c r="S10" s="29">
        <v>-52071771.590000004</v>
      </c>
      <c r="T10" s="29">
        <v>-54999004.840000004</v>
      </c>
      <c r="U10" s="29">
        <v>-58563223.830000006</v>
      </c>
      <c r="V10" s="29">
        <v>-68384508.879999995</v>
      </c>
      <c r="W10" s="29">
        <v>-70577953.49000001</v>
      </c>
      <c r="X10" s="29">
        <v>-72771758.930000007</v>
      </c>
      <c r="Y10" s="29">
        <v>-74965342.579999998</v>
      </c>
      <c r="Z10" s="29">
        <v>-77159048.939999998</v>
      </c>
      <c r="AA10" s="29">
        <v>-79352747.38000001</v>
      </c>
      <c r="AB10" s="29">
        <v>-81546334.820000008</v>
      </c>
      <c r="AC10" s="29">
        <v>-83740152.930000007</v>
      </c>
      <c r="AD10" s="29">
        <v>-85933857.099999994</v>
      </c>
      <c r="AE10" s="29">
        <v>-88127435.700000003</v>
      </c>
      <c r="AF10" s="29">
        <v>-90321114.310000002</v>
      </c>
      <c r="AG10" s="29">
        <v>-93405128.50999999</v>
      </c>
      <c r="AH10" s="29">
        <v>-93645551.129999995</v>
      </c>
      <c r="AI10" s="29">
        <v>-94705385.060000002</v>
      </c>
      <c r="AJ10" s="29">
        <v>-95765568.879999995</v>
      </c>
      <c r="AK10" s="29">
        <v>-96825434.609999999</v>
      </c>
      <c r="AL10" s="29">
        <v>-97885658.900000006</v>
      </c>
      <c r="AM10" s="29">
        <v>-98945758.930000007</v>
      </c>
      <c r="AN10" s="29">
        <v>-100005744.12</v>
      </c>
      <c r="AO10" s="29">
        <v>-101065967.93000001</v>
      </c>
      <c r="AP10" s="29">
        <v>-102125957.90000001</v>
      </c>
      <c r="AQ10" s="29">
        <v>-103186049.28999999</v>
      </c>
      <c r="AR10" s="29">
        <v>-104246128.86</v>
      </c>
      <c r="AS10" s="29">
        <v>-106125728.23999999</v>
      </c>
    </row>
    <row r="11" spans="1:57" x14ac:dyDescent="0.25">
      <c r="A11" s="4" t="s">
        <v>46</v>
      </c>
      <c r="B11" s="7" t="s">
        <v>51</v>
      </c>
      <c r="C11" s="6" t="s">
        <v>49</v>
      </c>
      <c r="D11" s="26"/>
      <c r="E11" s="27" t="s">
        <v>50</v>
      </c>
      <c r="F11" s="28" t="s">
        <v>48</v>
      </c>
      <c r="G11" s="29">
        <v>-671291.59</v>
      </c>
      <c r="H11" s="29">
        <v>-1077555.3999999999</v>
      </c>
      <c r="I11" s="29">
        <v>-1677446.63</v>
      </c>
      <c r="J11" s="29">
        <v>-1677446.63</v>
      </c>
      <c r="K11" s="29">
        <v>-1677446.63</v>
      </c>
      <c r="L11" s="29">
        <v>-1677446.63</v>
      </c>
      <c r="M11" s="29">
        <v>-1677446.63</v>
      </c>
      <c r="N11" s="29">
        <v>-1677446.63</v>
      </c>
      <c r="O11" s="29">
        <v>-1677446.63</v>
      </c>
      <c r="P11" s="29">
        <v>-1677446.63</v>
      </c>
      <c r="Q11" s="29">
        <v>-1677446.63</v>
      </c>
      <c r="R11" s="29">
        <v>-1677446.63</v>
      </c>
      <c r="S11" s="29">
        <v>-1677446.63</v>
      </c>
      <c r="T11" s="29">
        <v>-1677446.63</v>
      </c>
      <c r="U11" s="29">
        <v>-1677446.63</v>
      </c>
      <c r="V11" s="29">
        <v>-1677446.63</v>
      </c>
      <c r="W11" s="29">
        <v>-1677446.63</v>
      </c>
      <c r="X11" s="29">
        <v>-1677446.63</v>
      </c>
      <c r="Y11" s="29">
        <v>-1677446.63</v>
      </c>
      <c r="Z11" s="29">
        <v>-1677446.63</v>
      </c>
      <c r="AA11" s="29">
        <v>-1677446.63</v>
      </c>
      <c r="AB11" s="29">
        <v>-1677446.63</v>
      </c>
      <c r="AC11" s="29">
        <v>-1677446.63</v>
      </c>
      <c r="AD11" s="29">
        <v>-1677446.63</v>
      </c>
      <c r="AE11" s="29">
        <v>-1677446.63</v>
      </c>
      <c r="AF11" s="29">
        <v>-1677446.63</v>
      </c>
      <c r="AG11" s="29">
        <v>-1677446.63</v>
      </c>
      <c r="AH11" s="29">
        <v>-1677446.63</v>
      </c>
      <c r="AI11" s="29">
        <v>-1677446.63</v>
      </c>
      <c r="AJ11" s="29">
        <v>-1677446.63</v>
      </c>
      <c r="AK11" s="29">
        <v>-1677446.63</v>
      </c>
      <c r="AL11" s="29">
        <v>-1677446.63</v>
      </c>
      <c r="AM11" s="29">
        <v>-1677446.63</v>
      </c>
      <c r="AN11" s="29">
        <v>-1677446.63</v>
      </c>
      <c r="AO11" s="29">
        <v>-1677446.63</v>
      </c>
      <c r="AP11" s="29">
        <v>-1677446.63</v>
      </c>
      <c r="AQ11" s="29">
        <v>-1677446.63</v>
      </c>
      <c r="AR11" s="29">
        <v>-1677446.63</v>
      </c>
      <c r="AS11" s="29">
        <v>-1677446.63</v>
      </c>
      <c r="BC11" t="s">
        <v>60</v>
      </c>
    </row>
    <row r="12" spans="1:57" x14ac:dyDescent="0.25">
      <c r="AU12">
        <v>2022</v>
      </c>
      <c r="AY12">
        <v>2023</v>
      </c>
      <c r="BC12" s="35" t="s">
        <v>57</v>
      </c>
      <c r="BD12" s="36"/>
      <c r="BE12" s="37"/>
    </row>
    <row r="13" spans="1:57" x14ac:dyDescent="0.25">
      <c r="AU13" s="15" t="s">
        <v>53</v>
      </c>
      <c r="AV13" s="15" t="s">
        <v>54</v>
      </c>
      <c r="AW13" s="15" t="s">
        <v>55</v>
      </c>
      <c r="AX13" s="15"/>
      <c r="AY13" s="15" t="s">
        <v>53</v>
      </c>
      <c r="AZ13" s="15" t="s">
        <v>54</v>
      </c>
      <c r="BA13" s="15" t="s">
        <v>55</v>
      </c>
      <c r="BC13" s="15"/>
      <c r="BD13" s="15">
        <v>2022</v>
      </c>
      <c r="BE13" s="15">
        <v>2023</v>
      </c>
    </row>
    <row r="14" spans="1:57" x14ac:dyDescent="0.25">
      <c r="A14" s="4" t="s">
        <v>46</v>
      </c>
      <c r="B14" s="5" t="s">
        <v>51</v>
      </c>
      <c r="C14" s="6" t="s">
        <v>47</v>
      </c>
      <c r="D14" s="5" t="s">
        <v>52</v>
      </c>
      <c r="U14" s="8">
        <f>AVERAGE(I10:U10)</f>
        <v>-30988032.159230769</v>
      </c>
      <c r="AG14" s="8">
        <f>AVERAGE(U10:AG10)</f>
        <v>-78834508.261538476</v>
      </c>
      <c r="AS14" s="8">
        <f>AVERAGE(AG10:AS10)</f>
        <v>-99071850.950769216</v>
      </c>
      <c r="AU14" s="9">
        <v>0.95466243997616351</v>
      </c>
      <c r="AV14" s="10">
        <v>0.95383465297746595</v>
      </c>
      <c r="AW14" s="14">
        <f>AV14-AU14</f>
        <v>-8.2778699869756611E-4</v>
      </c>
      <c r="AX14" s="14"/>
      <c r="AY14" s="32">
        <v>0.95436307601431813</v>
      </c>
      <c r="AZ14" s="32">
        <v>0.95355931954836304</v>
      </c>
      <c r="BA14" s="14">
        <f>AZ14-AY14</f>
        <v>-8.0375646595509664E-4</v>
      </c>
      <c r="BC14" s="13"/>
      <c r="BD14" s="13">
        <f>-$AW14*AG14</f>
        <v>-65258.180987617416</v>
      </c>
      <c r="BE14" s="13">
        <f>-$BA14*AS14</f>
        <v>-79629.640795820349</v>
      </c>
    </row>
    <row r="15" spans="1:57" x14ac:dyDescent="0.25">
      <c r="A15" s="4" t="s">
        <v>46</v>
      </c>
      <c r="B15" s="7" t="s">
        <v>51</v>
      </c>
      <c r="C15" s="6" t="s">
        <v>49</v>
      </c>
      <c r="D15" s="5" t="s">
        <v>52</v>
      </c>
      <c r="U15" s="8">
        <f>AVERAGE(I11:U11)</f>
        <v>-1677446.6299999994</v>
      </c>
      <c r="AG15" s="8">
        <f>AVERAGE(U11:AG11)</f>
        <v>-1677446.6299999994</v>
      </c>
      <c r="AS15" s="8">
        <f>AVERAGE(AG11:AS11)</f>
        <v>-1677446.6299999994</v>
      </c>
      <c r="AU15" s="11">
        <v>0.95312481150387895</v>
      </c>
      <c r="AV15" s="12">
        <v>0.95267169344676561</v>
      </c>
      <c r="AW15" s="14">
        <f>AV15-AU15</f>
        <v>-4.5311805711334419E-4</v>
      </c>
      <c r="AX15" s="14"/>
      <c r="AY15" s="32">
        <v>0.95289293906365902</v>
      </c>
      <c r="AZ15" s="32">
        <v>0.95231228100131871</v>
      </c>
      <c r="BA15" s="14">
        <f>AZ15-AY15</f>
        <v>-5.8065806234031125E-4</v>
      </c>
      <c r="BC15" s="13"/>
      <c r="BD15" s="13">
        <f>-$AW15*AG15</f>
        <v>-760.08135789692642</v>
      </c>
      <c r="BE15" s="13">
        <f>-$BA15*AS15</f>
        <v>-974.02290985508466</v>
      </c>
    </row>
    <row r="16" spans="1:57" ht="15.75" thickBot="1" x14ac:dyDescent="0.3">
      <c r="AU16" s="13"/>
      <c r="AV16" s="13"/>
      <c r="AY16" s="33"/>
      <c r="AZ16" s="33"/>
      <c r="BD16" s="30">
        <f>SUM(BD14:BD15)</f>
        <v>-66018.262345514348</v>
      </c>
      <c r="BE16" s="30">
        <f>SUM(BE14:BE15)</f>
        <v>-80603.663705675441</v>
      </c>
    </row>
    <row r="17" spans="1:57" ht="15.75" thickTop="1" x14ac:dyDescent="0.25"/>
    <row r="18" spans="1:57" s="22" customFormat="1" x14ac:dyDescent="0.25"/>
    <row r="21" spans="1:57" x14ac:dyDescent="0.25">
      <c r="A21" s="18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57" ht="15.75" thickBo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57" ht="26.25" thickBot="1" x14ac:dyDescent="0.3">
      <c r="A23" s="19" t="s">
        <v>1</v>
      </c>
      <c r="B23" s="19" t="s">
        <v>2</v>
      </c>
      <c r="C23" s="19" t="s">
        <v>3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10</v>
      </c>
      <c r="K23" s="19" t="s">
        <v>11</v>
      </c>
      <c r="L23" s="19" t="s">
        <v>12</v>
      </c>
      <c r="M23" s="19" t="s">
        <v>13</v>
      </c>
      <c r="N23" s="19" t="s">
        <v>14</v>
      </c>
      <c r="O23" s="19" t="s">
        <v>15</v>
      </c>
      <c r="P23" s="19" t="s">
        <v>16</v>
      </c>
      <c r="Q23" s="19" t="s">
        <v>17</v>
      </c>
      <c r="R23" s="19" t="s">
        <v>18</v>
      </c>
      <c r="S23" s="19" t="s">
        <v>19</v>
      </c>
      <c r="T23" s="19" t="s">
        <v>20</v>
      </c>
      <c r="U23" s="19" t="s">
        <v>21</v>
      </c>
      <c r="V23" s="19" t="s">
        <v>22</v>
      </c>
      <c r="W23" s="19" t="s">
        <v>23</v>
      </c>
      <c r="X23" s="19" t="s">
        <v>24</v>
      </c>
      <c r="Y23" s="19" t="s">
        <v>25</v>
      </c>
      <c r="Z23" s="19" t="s">
        <v>26</v>
      </c>
      <c r="AA23" s="19" t="s">
        <v>27</v>
      </c>
      <c r="AB23" s="19" t="s">
        <v>28</v>
      </c>
      <c r="AC23" s="19" t="s">
        <v>29</v>
      </c>
      <c r="AD23" s="19" t="s">
        <v>30</v>
      </c>
      <c r="AE23" s="19" t="s">
        <v>31</v>
      </c>
      <c r="AF23" s="19" t="s">
        <v>32</v>
      </c>
      <c r="AG23" s="19" t="s">
        <v>33</v>
      </c>
      <c r="AH23" s="19" t="s">
        <v>34</v>
      </c>
      <c r="AI23" s="19" t="s">
        <v>35</v>
      </c>
      <c r="AJ23" s="19" t="s">
        <v>36</v>
      </c>
      <c r="AK23" s="19" t="s">
        <v>37</v>
      </c>
      <c r="AL23" s="19" t="s">
        <v>38</v>
      </c>
      <c r="AM23" s="19" t="s">
        <v>39</v>
      </c>
      <c r="AN23" s="19" t="s">
        <v>40</v>
      </c>
      <c r="AO23" s="19" t="s">
        <v>41</v>
      </c>
      <c r="AP23" s="19" t="s">
        <v>42</v>
      </c>
      <c r="AQ23" s="19" t="s">
        <v>43</v>
      </c>
      <c r="AR23" s="19" t="s">
        <v>44</v>
      </c>
      <c r="AS23" s="19" t="s">
        <v>45</v>
      </c>
    </row>
    <row r="24" spans="1:57" x14ac:dyDescent="0.25">
      <c r="A24" s="20" t="s">
        <v>56</v>
      </c>
      <c r="B24" s="20" t="s">
        <v>51</v>
      </c>
      <c r="C24" s="20" t="s">
        <v>47</v>
      </c>
      <c r="D24" s="20"/>
      <c r="E24" s="20" t="s">
        <v>50</v>
      </c>
      <c r="F24" s="20" t="s">
        <v>48</v>
      </c>
      <c r="G24" s="21">
        <v>-135343.07999999999</v>
      </c>
      <c r="H24" s="21">
        <v>-442851.25</v>
      </c>
      <c r="I24" s="21">
        <v>-582597.27</v>
      </c>
      <c r="J24" s="21">
        <v>-1841107.09</v>
      </c>
      <c r="K24" s="21">
        <v>-3099460.31</v>
      </c>
      <c r="L24" s="21">
        <v>-4358626.2699999996</v>
      </c>
      <c r="M24" s="21">
        <v>-5617828.6500000004</v>
      </c>
      <c r="N24" s="21">
        <v>-6877291.1899999995</v>
      </c>
      <c r="O24" s="21">
        <v>-8136566.4299999997</v>
      </c>
      <c r="P24" s="21">
        <v>-9395862.4699999988</v>
      </c>
      <c r="Q24" s="21">
        <v>-10655314.6</v>
      </c>
      <c r="R24" s="21">
        <v>-11914725.109999999</v>
      </c>
      <c r="S24" s="21">
        <v>-13173802.619999999</v>
      </c>
      <c r="T24" s="21">
        <v>-14432609.57</v>
      </c>
      <c r="U24" s="21">
        <v>-15691140.75</v>
      </c>
      <c r="V24" s="21">
        <v>-17178514.77</v>
      </c>
      <c r="W24" s="21">
        <v>-18676003.390000001</v>
      </c>
      <c r="X24" s="21">
        <v>-20173514.460000001</v>
      </c>
      <c r="Y24" s="21">
        <v>-21671063.479999997</v>
      </c>
      <c r="Z24" s="21">
        <v>-23168883.629999999</v>
      </c>
      <c r="AA24" s="21">
        <v>-24666508.57</v>
      </c>
      <c r="AB24" s="21">
        <v>-26164155.200000003</v>
      </c>
      <c r="AC24" s="21">
        <v>-27661964.5</v>
      </c>
      <c r="AD24" s="21">
        <v>-29159730.43</v>
      </c>
      <c r="AE24" s="21">
        <v>-30657149.310000002</v>
      </c>
      <c r="AF24" s="21">
        <v>-32154286.220000003</v>
      </c>
      <c r="AG24" s="21">
        <v>-33651135.730000004</v>
      </c>
      <c r="AH24" s="21">
        <v>-34207645.530000001</v>
      </c>
      <c r="AI24" s="21">
        <v>-34764056.689999998</v>
      </c>
      <c r="AJ24" s="21">
        <v>-35319882.350000001</v>
      </c>
      <c r="AK24" s="21">
        <v>-35875730.290000007</v>
      </c>
      <c r="AL24" s="21">
        <v>-36431737.330000006</v>
      </c>
      <c r="AM24" s="21">
        <v>-36987629.810000002</v>
      </c>
      <c r="AN24" s="21">
        <v>-37543535.020000011</v>
      </c>
      <c r="AO24" s="21">
        <v>-38099535.700000003</v>
      </c>
      <c r="AP24" s="21">
        <v>-38627946.750000007</v>
      </c>
      <c r="AQ24" s="21">
        <v>-39156305.460000008</v>
      </c>
      <c r="AR24" s="21">
        <v>-39684621.650000006</v>
      </c>
      <c r="AS24" s="21">
        <v>-40212894.510000005</v>
      </c>
      <c r="BC24" t="s">
        <v>60</v>
      </c>
    </row>
    <row r="25" spans="1:57" x14ac:dyDescent="0.25">
      <c r="AU25">
        <v>2022</v>
      </c>
      <c r="AY25">
        <v>2023</v>
      </c>
      <c r="BC25" s="35" t="s">
        <v>57</v>
      </c>
      <c r="BD25" s="36"/>
      <c r="BE25" s="37"/>
    </row>
    <row r="26" spans="1:57" x14ac:dyDescent="0.25">
      <c r="AU26" s="15" t="s">
        <v>53</v>
      </c>
      <c r="AV26" s="15" t="s">
        <v>54</v>
      </c>
      <c r="AW26" s="15" t="s">
        <v>55</v>
      </c>
      <c r="AX26" s="15"/>
      <c r="AY26" s="15" t="s">
        <v>53</v>
      </c>
      <c r="AZ26" s="15" t="s">
        <v>54</v>
      </c>
      <c r="BA26" s="15" t="s">
        <v>55</v>
      </c>
      <c r="BC26" s="15"/>
      <c r="BD26" s="15">
        <v>2022</v>
      </c>
      <c r="BE26" s="15">
        <v>2023</v>
      </c>
    </row>
    <row r="27" spans="1:57" x14ac:dyDescent="0.25">
      <c r="A27" s="23" t="s">
        <v>56</v>
      </c>
      <c r="B27" s="5" t="s">
        <v>51</v>
      </c>
      <c r="C27" s="6" t="s">
        <v>47</v>
      </c>
      <c r="D27" s="5" t="s">
        <v>52</v>
      </c>
      <c r="U27" s="8">
        <f>AVERAGE(I24:U24)</f>
        <v>-8136687.1023076931</v>
      </c>
      <c r="AG27" s="8">
        <f>AVERAGE(U24:AG24)</f>
        <v>-24667234.649230774</v>
      </c>
      <c r="AS27" s="8">
        <f>AVERAGE(AG24:AS24)</f>
        <v>-36966358.21692308</v>
      </c>
      <c r="AU27" s="25">
        <v>1</v>
      </c>
      <c r="AV27" s="24">
        <v>0.99329897093389896</v>
      </c>
      <c r="AW27" s="14">
        <f>AV27-AU27</f>
        <v>-6.7010290661010385E-3</v>
      </c>
      <c r="AX27" s="14"/>
      <c r="AY27" s="34">
        <v>1</v>
      </c>
      <c r="AZ27" s="32">
        <v>0.99329824083529217</v>
      </c>
      <c r="BA27" s="14">
        <f>AZ27-AY27</f>
        <v>-6.7017591647078323E-3</v>
      </c>
      <c r="BC27" s="13"/>
      <c r="BD27" s="13">
        <f>-$AW27*AG27</f>
        <v>-165295.85636483008</v>
      </c>
      <c r="BE27" s="13">
        <f>-$BA27*AS27</f>
        <v>-247739.62996613694</v>
      </c>
    </row>
    <row r="29" spans="1:57" s="22" customFormat="1" x14ac:dyDescent="0.25"/>
    <row r="30" spans="1:57" x14ac:dyDescent="0.25">
      <c r="A30" t="s">
        <v>58</v>
      </c>
      <c r="AU30" s="33"/>
      <c r="AV30" s="33"/>
      <c r="AW30" s="33"/>
      <c r="AX30" s="33"/>
      <c r="AY30" s="33"/>
      <c r="AZ30" s="33"/>
      <c r="BA30" s="33"/>
      <c r="BC30" s="35"/>
      <c r="BD30" s="36"/>
      <c r="BE30" s="37"/>
    </row>
    <row r="31" spans="1:57" x14ac:dyDescent="0.25">
      <c r="A31" s="4" t="s">
        <v>46</v>
      </c>
      <c r="B31" s="5" t="s">
        <v>51</v>
      </c>
      <c r="C31" s="6" t="s">
        <v>47</v>
      </c>
      <c r="D31" s="5" t="s">
        <v>52</v>
      </c>
      <c r="U31" s="8">
        <v>-30988032.159230769</v>
      </c>
      <c r="AG31" s="8">
        <v>-78834508.261538476</v>
      </c>
      <c r="AS31" s="8">
        <v>-99071850.950769216</v>
      </c>
      <c r="AU31" s="32">
        <v>0.9506819336552752</v>
      </c>
      <c r="AV31" s="32">
        <v>0.95620275743223282</v>
      </c>
      <c r="AW31" s="31">
        <f>AV31-AU31</f>
        <v>5.5208237769576174E-3</v>
      </c>
      <c r="AX31" s="31"/>
      <c r="AY31" s="32">
        <v>0.95174707949204684</v>
      </c>
      <c r="AZ31" s="32">
        <v>0.95591435249348455</v>
      </c>
      <c r="BA31" s="31">
        <f>AZ31-AY31</f>
        <v>4.1672730014377102E-3</v>
      </c>
      <c r="BC31" s="13"/>
      <c r="BD31" s="13">
        <f>-$AW31*AG31</f>
        <v>435231.42765506334</v>
      </c>
      <c r="BE31" s="13">
        <f>-$BA31*AS31</f>
        <v>412859.44966960151</v>
      </c>
    </row>
    <row r="32" spans="1:57" x14ac:dyDescent="0.25">
      <c r="A32" s="4" t="s">
        <v>46</v>
      </c>
      <c r="B32" s="7" t="s">
        <v>51</v>
      </c>
      <c r="C32" s="6" t="s">
        <v>49</v>
      </c>
      <c r="D32" s="5" t="s">
        <v>52</v>
      </c>
      <c r="U32" s="8">
        <v>-1677446.6299999994</v>
      </c>
      <c r="AG32" s="8">
        <v>-1677446.6299999994</v>
      </c>
      <c r="AS32" s="8">
        <v>-1677446.6299999994</v>
      </c>
      <c r="AU32" s="32">
        <v>0.95502509586100504</v>
      </c>
      <c r="AV32" s="32">
        <v>0.95485155980306147</v>
      </c>
      <c r="AW32" s="31">
        <f>AV32-AU32</f>
        <v>-1.7353605794356852E-4</v>
      </c>
      <c r="AX32" s="31"/>
      <c r="AY32" s="32">
        <v>0.95481362871618458</v>
      </c>
      <c r="AZ32" s="32">
        <v>0.95438706735406076</v>
      </c>
      <c r="BA32" s="31">
        <f>AZ32-AY32</f>
        <v>-4.265613621238229E-4</v>
      </c>
      <c r="BC32" s="13"/>
      <c r="BD32" s="13">
        <f>-$AW32*AG32</f>
        <v>-291.09747558092363</v>
      </c>
      <c r="BE32" s="13">
        <f>-$BA32*AS32</f>
        <v>-715.53391938281607</v>
      </c>
    </row>
    <row r="33" spans="1:57" x14ac:dyDescent="0.25">
      <c r="A33" t="s">
        <v>56</v>
      </c>
      <c r="B33" t="s">
        <v>51</v>
      </c>
      <c r="C33" t="s">
        <v>47</v>
      </c>
      <c r="D33" t="s">
        <v>52</v>
      </c>
      <c r="U33" s="8">
        <v>-8136687.1023076931</v>
      </c>
      <c r="AG33" s="8">
        <v>-24667234.649230774</v>
      </c>
      <c r="AS33" s="8">
        <v>-36966358.21692308</v>
      </c>
      <c r="AU33" s="32">
        <v>0.9506819336552752</v>
      </c>
      <c r="AV33" s="32">
        <v>0.95620275743223282</v>
      </c>
      <c r="AW33" s="31">
        <f>AV33-AU33</f>
        <v>5.5208237769576174E-3</v>
      </c>
      <c r="AX33" s="33"/>
      <c r="AY33" s="32">
        <v>0.95174707949204684</v>
      </c>
      <c r="AZ33" s="32">
        <v>0.95591435249348455</v>
      </c>
      <c r="BA33" s="31">
        <f>AZ33-AY33</f>
        <v>4.1672730014377102E-3</v>
      </c>
      <c r="BC33" s="13"/>
      <c r="BD33" s="13">
        <f>-$AW33*AG33</f>
        <v>136183.45556326606</v>
      </c>
      <c r="BE33" s="13">
        <f>-$BA33*AS33</f>
        <v>154048.90655885861</v>
      </c>
    </row>
    <row r="34" spans="1:57" ht="15.75" thickBot="1" x14ac:dyDescent="0.3">
      <c r="BD34" s="30">
        <f>SUM(BD31:BD33)</f>
        <v>571123.78574274853</v>
      </c>
      <c r="BE34" s="30">
        <f>SUM(BE31:BE33)</f>
        <v>566192.82230907725</v>
      </c>
    </row>
    <row r="35" spans="1:57" ht="15.75" thickTop="1" x14ac:dyDescent="0.25">
      <c r="BD35" t="s">
        <v>61</v>
      </c>
    </row>
  </sheetData>
  <mergeCells count="3">
    <mergeCell ref="BC12:BE12"/>
    <mergeCell ref="BC25:BE25"/>
    <mergeCell ref="BC30:BE30"/>
  </mergeCells>
  <pageMargins left="0.7" right="0.7" top="0.75" bottom="0.75" header="0.3" footer="0.3"/>
  <pageSetup orientation="portrait" r:id="rId1"/>
  <headerFooter>
    <oddHeader>&amp;L&amp;"Arial"&amp;12 &amp;BCAP: Results - Reserve Activity&amp;B
&amp;B CDR: 2020 Rate Case Standalone&amp;B
&amp;B &amp;D - &amp;T&amp;B&amp;R&amp;"Arial"&amp;10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736103-5653-4537-8386-14CDCDBF17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CB280-F218-4AFB-8DB7-6AE44D738A1C}">
  <ds:schemaRefs>
    <ds:schemaRef ds:uri="http://schemas.microsoft.com/office/infopath/2007/PartnerControls"/>
    <ds:schemaRef ds:uri="http://purl.org/dc/terms/"/>
    <ds:schemaRef ds:uri="3a6ed07f-74d3-4d6b-b2d6-faf8761c8676"/>
    <ds:schemaRef ds:uri="C2952A52-8A0A-49DD-9489-84516BF5EFD0"/>
    <ds:schemaRef ds:uri="http://schemas.microsoft.com/office/2006/documentManagement/types"/>
    <ds:schemaRef ds:uri="http://schemas.openxmlformats.org/package/2006/metadata/core-properties"/>
    <ds:schemaRef ds:uri="8b86ae58-4ff9-4300-8876-bb89783e485c"/>
    <ds:schemaRef ds:uri="http://purl.org/dc/elements/1.1/"/>
    <ds:schemaRef ds:uri="c85253b9-0a55-49a1-98ad-b5b6252d707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E12E01-D697-4F15-BCB8-23A85A524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CAP_ Results - Reserve Activity</vt:lpstr>
      <vt:lpstr>'CAP_ Results - Reserve Activity'!Print_Titles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Adams, Starr</cp:lastModifiedBy>
  <dcterms:created xsi:type="dcterms:W3CDTF">2021-03-23T16:00:08Z</dcterms:created>
  <dcterms:modified xsi:type="dcterms:W3CDTF">2021-05-07T16:06:45Z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