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C4F3FA0A-ED9B-4B0B-8B77-914D3E9C74CE}" xr6:coauthVersionLast="45" xr6:coauthVersionMax="45" xr10:uidLastSave="{00000000-0000-0000-0000-000000000000}"/>
  <bookViews>
    <workbookView xWindow="1725" yWindow="3135" windowWidth="24615" windowHeight="10965" firstSheet="1" activeTab="4" xr2:uid="{00000000-000D-0000-FFFF-FFFF00000000}"/>
  </bookViews>
  <sheets>
    <sheet name="_com.sap.ip.bi.xl.hiddensheet" sheetId="4" state="veryHidden" r:id="rId1"/>
    <sheet name="Rev and Exp" sheetId="2" r:id="rId2"/>
    <sheet name="Rate Base" sheetId="5" r:id="rId3"/>
    <sheet name="Used for Insurance Expense" sheetId="3" r:id="rId4"/>
    <sheet name="Email Support" sheetId="1" r:id="rId5"/>
  </sheets>
  <definedNames>
    <definedName name="SAPCrosstab1">'Email Support'!$A$11:$K$19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2" l="1"/>
  <c r="I11" i="2" l="1"/>
  <c r="I18" i="2"/>
  <c r="AV111" i="5" l="1"/>
  <c r="N18" i="2"/>
  <c r="M18" i="2"/>
  <c r="N11" i="2"/>
  <c r="M11" i="2"/>
  <c r="L11" i="2" l="1"/>
  <c r="K11" i="2"/>
  <c r="L18" i="2"/>
  <c r="K18" i="2"/>
  <c r="J11" i="2" l="1"/>
  <c r="G17" i="2" l="1"/>
  <c r="I17" i="2" s="1"/>
  <c r="H17" i="2"/>
  <c r="J17" i="2" s="1"/>
  <c r="F17" i="2"/>
  <c r="N17" i="2" l="1"/>
  <c r="L17" i="2"/>
  <c r="M17" i="2"/>
  <c r="K17" i="2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3" i="5"/>
  <c r="E103" i="5"/>
  <c r="D103" i="5"/>
  <c r="F102" i="5"/>
  <c r="E102" i="5"/>
  <c r="D102" i="5"/>
  <c r="G101" i="5"/>
  <c r="F101" i="5"/>
  <c r="E101" i="5"/>
  <c r="D101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F85" i="5"/>
  <c r="E85" i="5"/>
  <c r="D85" i="5"/>
  <c r="AJ84" i="5"/>
  <c r="F84" i="5"/>
  <c r="E84" i="5"/>
  <c r="D84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AI74" i="5" l="1"/>
  <c r="I45" i="5"/>
  <c r="M45" i="5"/>
  <c r="Q45" i="5"/>
  <c r="U45" i="5"/>
  <c r="Y45" i="5"/>
  <c r="AC45" i="5"/>
  <c r="AG45" i="5"/>
  <c r="AM45" i="5"/>
  <c r="AQ45" i="5"/>
  <c r="AU45" i="5"/>
  <c r="G47" i="5"/>
  <c r="K47" i="5"/>
  <c r="O47" i="5"/>
  <c r="S47" i="5"/>
  <c r="W47" i="5"/>
  <c r="AA47" i="5"/>
  <c r="AE47" i="5"/>
  <c r="AK45" i="5"/>
  <c r="AO45" i="5"/>
  <c r="AS45" i="5"/>
  <c r="AV49" i="5"/>
  <c r="AL45" i="5"/>
  <c r="AP45" i="5"/>
  <c r="AT45" i="5"/>
  <c r="AV66" i="5"/>
  <c r="V45" i="5"/>
  <c r="AJ45" i="5"/>
  <c r="AN45" i="5"/>
  <c r="AR45" i="5"/>
  <c r="AK101" i="5"/>
  <c r="AK41" i="5"/>
  <c r="AO101" i="5"/>
  <c r="AO41" i="5"/>
  <c r="AS101" i="5"/>
  <c r="AS41" i="5"/>
  <c r="G103" i="5"/>
  <c r="W103" i="5"/>
  <c r="AH66" i="5"/>
  <c r="AL101" i="5"/>
  <c r="AL41" i="5"/>
  <c r="AP101" i="5"/>
  <c r="AP41" i="5"/>
  <c r="AT101" i="5"/>
  <c r="AT41" i="5"/>
  <c r="AM101" i="5"/>
  <c r="AM41" i="5"/>
  <c r="AQ101" i="5"/>
  <c r="AQ41" i="5"/>
  <c r="AU101" i="5"/>
  <c r="AU41" i="5"/>
  <c r="AJ101" i="5"/>
  <c r="AJ41" i="5"/>
  <c r="AN101" i="5"/>
  <c r="AN41" i="5"/>
  <c r="AR101" i="5"/>
  <c r="AR41" i="5"/>
  <c r="K101" i="5"/>
  <c r="K41" i="5"/>
  <c r="O101" i="5"/>
  <c r="O41" i="5"/>
  <c r="S101" i="5"/>
  <c r="S41" i="5"/>
  <c r="W101" i="5"/>
  <c r="W41" i="5"/>
  <c r="AA101" i="5"/>
  <c r="AA41" i="5"/>
  <c r="AE101" i="5"/>
  <c r="AE41" i="5"/>
  <c r="H101" i="5"/>
  <c r="H41" i="5"/>
  <c r="L101" i="5"/>
  <c r="L41" i="5"/>
  <c r="P101" i="5"/>
  <c r="P41" i="5"/>
  <c r="T101" i="5"/>
  <c r="T41" i="5"/>
  <c r="X101" i="5"/>
  <c r="X41" i="5"/>
  <c r="AB101" i="5"/>
  <c r="AB41" i="5"/>
  <c r="AF101" i="5"/>
  <c r="AF41" i="5"/>
  <c r="I101" i="5"/>
  <c r="I41" i="5"/>
  <c r="M101" i="5"/>
  <c r="M41" i="5"/>
  <c r="Q101" i="5"/>
  <c r="Q41" i="5"/>
  <c r="U101" i="5"/>
  <c r="U41" i="5"/>
  <c r="Y101" i="5"/>
  <c r="Y41" i="5"/>
  <c r="AC101" i="5"/>
  <c r="AC41" i="5"/>
  <c r="AG101" i="5"/>
  <c r="AG41" i="5"/>
  <c r="AH49" i="5"/>
  <c r="J101" i="5"/>
  <c r="J41" i="5"/>
  <c r="N101" i="5"/>
  <c r="N41" i="5"/>
  <c r="R101" i="5"/>
  <c r="R41" i="5"/>
  <c r="V101" i="5"/>
  <c r="V41" i="5"/>
  <c r="Z101" i="5"/>
  <c r="Z41" i="5"/>
  <c r="AD101" i="5"/>
  <c r="AD41" i="5"/>
  <c r="N45" i="5"/>
  <c r="R45" i="5"/>
  <c r="Z45" i="5"/>
  <c r="G45" i="5"/>
  <c r="K45" i="5"/>
  <c r="O45" i="5"/>
  <c r="S45" i="5"/>
  <c r="W45" i="5"/>
  <c r="AA45" i="5"/>
  <c r="AE45" i="5"/>
  <c r="J45" i="5"/>
  <c r="AD45" i="5"/>
  <c r="H45" i="5"/>
  <c r="L45" i="5"/>
  <c r="P45" i="5"/>
  <c r="T45" i="5"/>
  <c r="X45" i="5"/>
  <c r="AB45" i="5"/>
  <c r="AF45" i="5"/>
  <c r="J47" i="5"/>
  <c r="N47" i="5"/>
  <c r="R47" i="5"/>
  <c r="V47" i="5"/>
  <c r="Z47" i="5"/>
  <c r="AD47" i="5"/>
  <c r="H47" i="5"/>
  <c r="L47" i="5"/>
  <c r="P47" i="5"/>
  <c r="T47" i="5"/>
  <c r="X47" i="5"/>
  <c r="AB47" i="5"/>
  <c r="AF47" i="5"/>
  <c r="I47" i="5"/>
  <c r="M47" i="5"/>
  <c r="Q47" i="5"/>
  <c r="U47" i="5"/>
  <c r="Y47" i="5"/>
  <c r="AC47" i="5"/>
  <c r="AG47" i="5"/>
  <c r="AW73" i="5"/>
  <c r="AW75" i="5"/>
  <c r="AW77" i="5"/>
  <c r="AW79" i="5"/>
  <c r="AW81" i="5"/>
  <c r="AW83" i="5"/>
  <c r="AW92" i="5"/>
  <c r="AW94" i="5"/>
  <c r="AW96" i="5"/>
  <c r="AW98" i="5"/>
  <c r="AW100" i="5"/>
  <c r="AW107" i="5"/>
  <c r="AW74" i="5"/>
  <c r="AW76" i="5"/>
  <c r="AW78" i="5"/>
  <c r="AW80" i="5"/>
  <c r="AW82" i="5"/>
  <c r="AW91" i="5"/>
  <c r="AW93" i="5"/>
  <c r="AW95" i="5"/>
  <c r="AW97" i="5"/>
  <c r="AW99" i="5"/>
  <c r="AI75" i="5"/>
  <c r="AI77" i="5"/>
  <c r="AI79" i="5"/>
  <c r="AI81" i="5"/>
  <c r="AI83" i="5"/>
  <c r="AI94" i="5"/>
  <c r="AI96" i="5"/>
  <c r="AI98" i="5"/>
  <c r="AI100" i="5"/>
  <c r="AI73" i="5"/>
  <c r="AI92" i="5"/>
  <c r="AI107" i="5"/>
  <c r="AI76" i="5"/>
  <c r="AI78" i="5"/>
  <c r="AI80" i="5"/>
  <c r="AI82" i="5"/>
  <c r="E86" i="5"/>
  <c r="E87" i="5" s="1"/>
  <c r="S85" i="5"/>
  <c r="AI91" i="5"/>
  <c r="AI93" i="5"/>
  <c r="AI95" i="5"/>
  <c r="AI97" i="5"/>
  <c r="AI99" i="5"/>
  <c r="F86" i="5"/>
  <c r="F87" i="5" s="1"/>
  <c r="L85" i="5"/>
  <c r="T85" i="5"/>
  <c r="AT85" i="5"/>
  <c r="N103" i="5"/>
  <c r="V103" i="5"/>
  <c r="AD103" i="5"/>
  <c r="AN103" i="5"/>
  <c r="H109" i="5"/>
  <c r="P109" i="5"/>
  <c r="X109" i="5"/>
  <c r="AF109" i="5"/>
  <c r="AP109" i="5"/>
  <c r="F104" i="5"/>
  <c r="F105" i="5" s="1"/>
  <c r="D104" i="5"/>
  <c r="D105" i="5" s="1"/>
  <c r="H103" i="5"/>
  <c r="L103" i="5"/>
  <c r="P103" i="5"/>
  <c r="X103" i="5"/>
  <c r="AF103" i="5"/>
  <c r="AL103" i="5"/>
  <c r="AP103" i="5"/>
  <c r="U109" i="5"/>
  <c r="G109" i="5"/>
  <c r="O109" i="5"/>
  <c r="W109" i="5"/>
  <c r="AE109" i="5"/>
  <c r="AO109" i="5"/>
  <c r="D86" i="5"/>
  <c r="D87" i="5" s="1"/>
  <c r="Z85" i="5"/>
  <c r="AB85" i="5"/>
  <c r="AL85" i="5"/>
  <c r="AG84" i="5"/>
  <c r="AQ84" i="5"/>
  <c r="AM103" i="5"/>
  <c r="K102" i="5"/>
  <c r="S102" i="5"/>
  <c r="AA102" i="5"/>
  <c r="AK102" i="5"/>
  <c r="AS102" i="5"/>
  <c r="Q84" i="5"/>
  <c r="AK84" i="5"/>
  <c r="N109" i="5"/>
  <c r="V109" i="5"/>
  <c r="AD109" i="5"/>
  <c r="AN109" i="5"/>
  <c r="AN102" i="5"/>
  <c r="AU84" i="5"/>
  <c r="AB84" i="5"/>
  <c r="AD102" i="5"/>
  <c r="AC84" i="5"/>
  <c r="G102" i="5"/>
  <c r="W102" i="5"/>
  <c r="AE102" i="5"/>
  <c r="AO102" i="5"/>
  <c r="N84" i="5"/>
  <c r="G84" i="5"/>
  <c r="O84" i="5"/>
  <c r="W84" i="5"/>
  <c r="AE84" i="5"/>
  <c r="AO84" i="5"/>
  <c r="M85" i="5"/>
  <c r="U85" i="5"/>
  <c r="AC85" i="5"/>
  <c r="AM85" i="5"/>
  <c r="AU85" i="5"/>
  <c r="Y102" i="5"/>
  <c r="AA85" i="5"/>
  <c r="M103" i="5"/>
  <c r="N102" i="5"/>
  <c r="L84" i="5"/>
  <c r="V102" i="5"/>
  <c r="U84" i="5"/>
  <c r="H84" i="5"/>
  <c r="P84" i="5"/>
  <c r="X84" i="5"/>
  <c r="AF84" i="5"/>
  <c r="AP84" i="5"/>
  <c r="N85" i="5"/>
  <c r="V85" i="5"/>
  <c r="AD85" i="5"/>
  <c r="AN85" i="5"/>
  <c r="J85" i="5"/>
  <c r="T84" i="5"/>
  <c r="AT84" i="5"/>
  <c r="O102" i="5"/>
  <c r="AS85" i="5"/>
  <c r="AC103" i="5"/>
  <c r="J84" i="5"/>
  <c r="V84" i="5"/>
  <c r="AD84" i="5"/>
  <c r="J109" i="5"/>
  <c r="M84" i="5"/>
  <c r="Y84" i="5"/>
  <c r="G85" i="5"/>
  <c r="W85" i="5"/>
  <c r="AE85" i="5"/>
  <c r="I103" i="5"/>
  <c r="Q103" i="5"/>
  <c r="Y103" i="5"/>
  <c r="AG103" i="5"/>
  <c r="AQ103" i="5"/>
  <c r="I84" i="5"/>
  <c r="K85" i="5"/>
  <c r="AJ85" i="5"/>
  <c r="T103" i="5"/>
  <c r="AL84" i="5"/>
  <c r="AR85" i="5"/>
  <c r="AB103" i="5"/>
  <c r="AM84" i="5"/>
  <c r="R84" i="5"/>
  <c r="Z84" i="5"/>
  <c r="H85" i="5"/>
  <c r="P85" i="5"/>
  <c r="X85" i="5"/>
  <c r="AF85" i="5"/>
  <c r="AP85" i="5"/>
  <c r="J103" i="5"/>
  <c r="R103" i="5"/>
  <c r="Z103" i="5"/>
  <c r="AJ103" i="5"/>
  <c r="AR103" i="5"/>
  <c r="AK85" i="5"/>
  <c r="U103" i="5"/>
  <c r="AT103" i="5"/>
  <c r="S84" i="5"/>
  <c r="AA84" i="5"/>
  <c r="AS84" i="5"/>
  <c r="I85" i="5"/>
  <c r="Q85" i="5"/>
  <c r="Y85" i="5"/>
  <c r="AG85" i="5"/>
  <c r="AQ85" i="5"/>
  <c r="E104" i="5"/>
  <c r="E105" i="5" s="1"/>
  <c r="M102" i="5"/>
  <c r="U102" i="5"/>
  <c r="AC102" i="5"/>
  <c r="AM102" i="5"/>
  <c r="AU102" i="5"/>
  <c r="K103" i="5"/>
  <c r="S103" i="5"/>
  <c r="AA103" i="5"/>
  <c r="AK103" i="5"/>
  <c r="AS103" i="5"/>
  <c r="K84" i="5"/>
  <c r="R85" i="5"/>
  <c r="AU103" i="5"/>
  <c r="O103" i="5"/>
  <c r="I109" i="5"/>
  <c r="Q109" i="5"/>
  <c r="Y109" i="5"/>
  <c r="AG109" i="5"/>
  <c r="AQ109" i="5"/>
  <c r="AE103" i="5"/>
  <c r="AO103" i="5"/>
  <c r="R109" i="5"/>
  <c r="Z109" i="5"/>
  <c r="AJ109" i="5"/>
  <c r="AR109" i="5"/>
  <c r="AN84" i="5"/>
  <c r="O85" i="5"/>
  <c r="AO85" i="5"/>
  <c r="H102" i="5"/>
  <c r="P102" i="5"/>
  <c r="X102" i="5"/>
  <c r="AF102" i="5"/>
  <c r="AP102" i="5"/>
  <c r="K109" i="5"/>
  <c r="S109" i="5"/>
  <c r="AA109" i="5"/>
  <c r="AK109" i="5"/>
  <c r="AS109" i="5"/>
  <c r="I102" i="5"/>
  <c r="Q102" i="5"/>
  <c r="AG102" i="5"/>
  <c r="AQ102" i="5"/>
  <c r="L109" i="5"/>
  <c r="T109" i="5"/>
  <c r="AB109" i="5"/>
  <c r="AL109" i="5"/>
  <c r="AT109" i="5"/>
  <c r="AR84" i="5"/>
  <c r="L102" i="5"/>
  <c r="T102" i="5"/>
  <c r="AB102" i="5"/>
  <c r="AL102" i="5"/>
  <c r="AT102" i="5"/>
  <c r="J102" i="5"/>
  <c r="R102" i="5"/>
  <c r="Z102" i="5"/>
  <c r="AJ102" i="5"/>
  <c r="AR102" i="5"/>
  <c r="M109" i="5"/>
  <c r="AC109" i="5"/>
  <c r="AM109" i="5"/>
  <c r="AU109" i="5"/>
  <c r="H48" i="5" l="1"/>
  <c r="AX93" i="5"/>
  <c r="AZ93" i="5"/>
  <c r="BB93" i="5"/>
  <c r="AX82" i="5"/>
  <c r="BB82" i="5"/>
  <c r="AZ82" i="5"/>
  <c r="AX74" i="5"/>
  <c r="AZ74" i="5"/>
  <c r="BB74" i="5"/>
  <c r="AX100" i="5"/>
  <c r="AZ100" i="5"/>
  <c r="BB100" i="5"/>
  <c r="AX75" i="5"/>
  <c r="BB75" i="5"/>
  <c r="AZ75" i="5"/>
  <c r="AY93" i="5"/>
  <c r="BA93" i="5"/>
  <c r="BC93" i="5"/>
  <c r="AY78" i="5"/>
  <c r="BC78" i="5"/>
  <c r="BA78" i="5"/>
  <c r="AY100" i="5"/>
  <c r="BC100" i="5"/>
  <c r="BA100" i="5"/>
  <c r="AY92" i="5"/>
  <c r="BC92" i="5"/>
  <c r="BA92" i="5"/>
  <c r="AY77" i="5"/>
  <c r="BC77" i="5"/>
  <c r="BA77" i="5"/>
  <c r="AX99" i="5"/>
  <c r="BB99" i="5"/>
  <c r="AZ99" i="5"/>
  <c r="AX91" i="5"/>
  <c r="BB91" i="5"/>
  <c r="AZ91" i="5"/>
  <c r="AX80" i="5"/>
  <c r="AZ80" i="5"/>
  <c r="BB80" i="5"/>
  <c r="AX107" i="5"/>
  <c r="BB107" i="5"/>
  <c r="AZ107" i="5"/>
  <c r="AX98" i="5"/>
  <c r="AZ98" i="5"/>
  <c r="BB98" i="5"/>
  <c r="AX81" i="5"/>
  <c r="BB81" i="5"/>
  <c r="AZ81" i="5"/>
  <c r="AY99" i="5"/>
  <c r="BA99" i="5"/>
  <c r="BC99" i="5"/>
  <c r="AY91" i="5"/>
  <c r="BC91" i="5"/>
  <c r="BA91" i="5"/>
  <c r="AY76" i="5"/>
  <c r="BC76" i="5"/>
  <c r="BA76" i="5"/>
  <c r="AY98" i="5"/>
  <c r="BC98" i="5"/>
  <c r="BA98" i="5"/>
  <c r="AY75" i="5"/>
  <c r="BA75" i="5"/>
  <c r="BC75" i="5"/>
  <c r="AX97" i="5"/>
  <c r="AZ97" i="5"/>
  <c r="BB97" i="5"/>
  <c r="AX78" i="5"/>
  <c r="AZ78" i="5"/>
  <c r="BB78" i="5"/>
  <c r="AX92" i="5"/>
  <c r="AZ92" i="5"/>
  <c r="BB92" i="5"/>
  <c r="AX96" i="5"/>
  <c r="AZ96" i="5"/>
  <c r="BB96" i="5"/>
  <c r="AX79" i="5"/>
  <c r="AZ79" i="5"/>
  <c r="BB79" i="5"/>
  <c r="AY97" i="5"/>
  <c r="BA97" i="5"/>
  <c r="BC97" i="5"/>
  <c r="AY82" i="5"/>
  <c r="BC82" i="5"/>
  <c r="BA82" i="5"/>
  <c r="AY74" i="5"/>
  <c r="BC74" i="5"/>
  <c r="BA74" i="5"/>
  <c r="AY96" i="5"/>
  <c r="BC96" i="5"/>
  <c r="BA96" i="5"/>
  <c r="AY81" i="5"/>
  <c r="BA81" i="5"/>
  <c r="BC81" i="5"/>
  <c r="AY73" i="5"/>
  <c r="BC73" i="5"/>
  <c r="BA73" i="5"/>
  <c r="AX95" i="5"/>
  <c r="BB95" i="5"/>
  <c r="AZ95" i="5"/>
  <c r="AX76" i="5"/>
  <c r="AZ76" i="5"/>
  <c r="BB76" i="5"/>
  <c r="AX73" i="5"/>
  <c r="BB73" i="5"/>
  <c r="AZ73" i="5"/>
  <c r="AX94" i="5"/>
  <c r="AZ94" i="5"/>
  <c r="BB94" i="5"/>
  <c r="AX77" i="5"/>
  <c r="BB77" i="5"/>
  <c r="AZ77" i="5"/>
  <c r="AY95" i="5"/>
  <c r="BC95" i="5"/>
  <c r="BA95" i="5"/>
  <c r="AY80" i="5"/>
  <c r="BC80" i="5"/>
  <c r="BA80" i="5"/>
  <c r="AY107" i="5"/>
  <c r="BC107" i="5"/>
  <c r="BA107" i="5"/>
  <c r="AY94" i="5"/>
  <c r="BA94" i="5"/>
  <c r="BC94" i="5"/>
  <c r="AY79" i="5"/>
  <c r="BA79" i="5"/>
  <c r="BC79" i="5"/>
  <c r="AW101" i="5"/>
  <c r="AV109" i="5"/>
  <c r="AH45" i="5"/>
  <c r="G14" i="2" s="1"/>
  <c r="I14" i="2" s="1"/>
  <c r="AV41" i="5"/>
  <c r="H15" i="2" s="1"/>
  <c r="AV45" i="5"/>
  <c r="H14" i="2" s="1"/>
  <c r="AH41" i="5"/>
  <c r="G15" i="2" s="1"/>
  <c r="I15" i="2" s="1"/>
  <c r="AI101" i="5"/>
  <c r="AI109" i="5"/>
  <c r="AW84" i="5"/>
  <c r="AW103" i="5"/>
  <c r="AW85" i="5"/>
  <c r="AW102" i="5"/>
  <c r="AQ104" i="5"/>
  <c r="AQ105" i="5" s="1"/>
  <c r="AN104" i="5"/>
  <c r="AN105" i="5" s="1"/>
  <c r="AF104" i="5"/>
  <c r="AF105" i="5" s="1"/>
  <c r="G104" i="5"/>
  <c r="G105" i="5" s="1"/>
  <c r="S86" i="5"/>
  <c r="S87" i="5" s="1"/>
  <c r="AR104" i="5"/>
  <c r="AR105" i="5" s="1"/>
  <c r="AT86" i="5"/>
  <c r="AT87" i="5" s="1"/>
  <c r="AD86" i="5"/>
  <c r="AD87" i="5" s="1"/>
  <c r="AP104" i="5"/>
  <c r="AP105" i="5" s="1"/>
  <c r="J104" i="5"/>
  <c r="J105" i="5" s="1"/>
  <c r="AR86" i="5"/>
  <c r="AR87" i="5" s="1"/>
  <c r="AR111" i="5" s="1"/>
  <c r="H104" i="5"/>
  <c r="H105" i="5" s="1"/>
  <c r="Q86" i="5"/>
  <c r="Q87" i="5" s="1"/>
  <c r="AJ86" i="5"/>
  <c r="L86" i="5"/>
  <c r="L87" i="5" s="1"/>
  <c r="AI102" i="5"/>
  <c r="N104" i="5"/>
  <c r="N105" i="5" s="1"/>
  <c r="AI85" i="5"/>
  <c r="M104" i="5"/>
  <c r="M105" i="5" s="1"/>
  <c r="AI103" i="5"/>
  <c r="X86" i="5"/>
  <c r="X87" i="5" s="1"/>
  <c r="AI84" i="5"/>
  <c r="Q104" i="5"/>
  <c r="Q105" i="5" s="1"/>
  <c r="H13" i="2"/>
  <c r="M86" i="5"/>
  <c r="M87" i="5" s="1"/>
  <c r="N86" i="5"/>
  <c r="N87" i="5" s="1"/>
  <c r="AB86" i="5"/>
  <c r="AB87" i="5" s="1"/>
  <c r="AJ104" i="5"/>
  <c r="L104" i="5"/>
  <c r="L105" i="5" s="1"/>
  <c r="K86" i="5"/>
  <c r="K87" i="5" s="1"/>
  <c r="AM104" i="5"/>
  <c r="AM105" i="5" s="1"/>
  <c r="Z86" i="5"/>
  <c r="Z87" i="5" s="1"/>
  <c r="F13" i="2"/>
  <c r="U86" i="5"/>
  <c r="AC86" i="5"/>
  <c r="AC87" i="5" s="1"/>
  <c r="X104" i="5"/>
  <c r="X105" i="5" s="1"/>
  <c r="AK86" i="5"/>
  <c r="AK87" i="5" s="1"/>
  <c r="AK111" i="5" s="1"/>
  <c r="AL86" i="5"/>
  <c r="AL87" i="5" s="1"/>
  <c r="I86" i="5"/>
  <c r="I87" i="5" s="1"/>
  <c r="AP86" i="5"/>
  <c r="AP87" i="5" s="1"/>
  <c r="O86" i="5"/>
  <c r="O87" i="5" s="1"/>
  <c r="W104" i="5"/>
  <c r="W105" i="5" s="1"/>
  <c r="P104" i="5"/>
  <c r="P105" i="5" s="1"/>
  <c r="AN86" i="5"/>
  <c r="AN87" i="5" s="1"/>
  <c r="AN111" i="5" s="1"/>
  <c r="Y86" i="5"/>
  <c r="Y87" i="5" s="1"/>
  <c r="T86" i="5"/>
  <c r="T87" i="5" s="1"/>
  <c r="AF86" i="5"/>
  <c r="AF87" i="5" s="1"/>
  <c r="H86" i="5"/>
  <c r="H87" i="5" s="1"/>
  <c r="AE86" i="5"/>
  <c r="AE87" i="5" s="1"/>
  <c r="AD104" i="5"/>
  <c r="AD105" i="5" s="1"/>
  <c r="G13" i="2"/>
  <c r="O104" i="5"/>
  <c r="O105" i="5" s="1"/>
  <c r="G86" i="5"/>
  <c r="G87" i="5" s="1"/>
  <c r="Y104" i="5"/>
  <c r="Y105" i="5" s="1"/>
  <c r="AE104" i="5"/>
  <c r="AE105" i="5" s="1"/>
  <c r="R104" i="5"/>
  <c r="R105" i="5" s="1"/>
  <c r="R86" i="5"/>
  <c r="R87" i="5" s="1"/>
  <c r="AC104" i="5"/>
  <c r="AC105" i="5" s="1"/>
  <c r="AQ86" i="5"/>
  <c r="AQ87" i="5" s="1"/>
  <c r="K104" i="5"/>
  <c r="K105" i="5" s="1"/>
  <c r="AA86" i="5"/>
  <c r="AA87" i="5" s="1"/>
  <c r="T104" i="5"/>
  <c r="T105" i="5" s="1"/>
  <c r="U104" i="5"/>
  <c r="AM86" i="5"/>
  <c r="AM87" i="5" s="1"/>
  <c r="AG86" i="5"/>
  <c r="V86" i="5"/>
  <c r="V87" i="5" s="1"/>
  <c r="P86" i="5"/>
  <c r="P87" i="5" s="1"/>
  <c r="W86" i="5"/>
  <c r="W87" i="5" s="1"/>
  <c r="AG104" i="5"/>
  <c r="AA104" i="5"/>
  <c r="AA105" i="5" s="1"/>
  <c r="J86" i="5"/>
  <c r="J87" i="5" s="1"/>
  <c r="AS104" i="5"/>
  <c r="AS105" i="5" s="1"/>
  <c r="AB104" i="5"/>
  <c r="AB105" i="5" s="1"/>
  <c r="AT104" i="5"/>
  <c r="AT105" i="5" s="1"/>
  <c r="AK104" i="5"/>
  <c r="AK105" i="5" s="1"/>
  <c r="AO104" i="5"/>
  <c r="AO105" i="5" s="1"/>
  <c r="AU86" i="5"/>
  <c r="AU87" i="5" s="1"/>
  <c r="Z104" i="5"/>
  <c r="Z105" i="5" s="1"/>
  <c r="AU104" i="5"/>
  <c r="AU105" i="5" s="1"/>
  <c r="V104" i="5"/>
  <c r="V105" i="5" s="1"/>
  <c r="I104" i="5"/>
  <c r="I105" i="5" s="1"/>
  <c r="AL104" i="5"/>
  <c r="AL105" i="5" s="1"/>
  <c r="S104" i="5"/>
  <c r="S105" i="5" s="1"/>
  <c r="AS86" i="5"/>
  <c r="AS87" i="5" s="1"/>
  <c r="AO86" i="5"/>
  <c r="AO87" i="5" s="1"/>
  <c r="AP111" i="5" l="1"/>
  <c r="AU111" i="5"/>
  <c r="AQ111" i="5"/>
  <c r="AO111" i="5"/>
  <c r="AM111" i="5"/>
  <c r="AS111" i="5"/>
  <c r="AL111" i="5"/>
  <c r="AT111" i="5"/>
  <c r="AX85" i="5"/>
  <c r="AZ85" i="5"/>
  <c r="BB85" i="5"/>
  <c r="AX84" i="5"/>
  <c r="BB84" i="5"/>
  <c r="BB87" i="5" s="1"/>
  <c r="AZ84" i="5"/>
  <c r="AZ87" i="5" s="1"/>
  <c r="AY103" i="5"/>
  <c r="BA103" i="5"/>
  <c r="BC103" i="5"/>
  <c r="AY84" i="5"/>
  <c r="BA84" i="5"/>
  <c r="BC84" i="5"/>
  <c r="AX103" i="5"/>
  <c r="AZ103" i="5"/>
  <c r="AZ105" i="5" s="1"/>
  <c r="BB103" i="5"/>
  <c r="AX102" i="5"/>
  <c r="BB102" i="5"/>
  <c r="AZ102" i="5"/>
  <c r="AY102" i="5"/>
  <c r="BA102" i="5"/>
  <c r="BC102" i="5"/>
  <c r="AY85" i="5"/>
  <c r="BC85" i="5"/>
  <c r="BA85" i="5"/>
  <c r="N15" i="2"/>
  <c r="J15" i="2"/>
  <c r="L15" i="2"/>
  <c r="M14" i="2"/>
  <c r="K14" i="2"/>
  <c r="K15" i="2"/>
  <c r="M15" i="2"/>
  <c r="N14" i="2"/>
  <c r="L14" i="2"/>
  <c r="J14" i="2"/>
  <c r="AW104" i="5"/>
  <c r="AW86" i="5"/>
  <c r="AG105" i="5"/>
  <c r="AG87" i="5"/>
  <c r="U87" i="5"/>
  <c r="AI86" i="5"/>
  <c r="AJ105" i="5"/>
  <c r="U105" i="5"/>
  <c r="AI104" i="5"/>
  <c r="AJ87" i="5"/>
  <c r="AJ111" i="5" s="1"/>
  <c r="B7" i="1"/>
  <c r="AI105" i="5" l="1"/>
  <c r="BB105" i="5"/>
  <c r="BC105" i="5"/>
  <c r="BC87" i="5"/>
  <c r="BC111" i="5" s="1"/>
  <c r="AY105" i="5"/>
  <c r="L19" i="2"/>
  <c r="L20" i="2" s="1"/>
  <c r="L22" i="2" s="1"/>
  <c r="BA87" i="5"/>
  <c r="BA105" i="5"/>
  <c r="AX105" i="5"/>
  <c r="AY87" i="5"/>
  <c r="AZ111" i="5"/>
  <c r="BB111" i="5"/>
  <c r="I19" i="2"/>
  <c r="AX87" i="5"/>
  <c r="N19" i="2"/>
  <c r="N20" i="2" s="1"/>
  <c r="N22" i="2" s="1"/>
  <c r="K19" i="2"/>
  <c r="K20" i="2" s="1"/>
  <c r="K22" i="2" s="1"/>
  <c r="J19" i="2"/>
  <c r="J20" i="2" s="1"/>
  <c r="J22" i="2" s="1"/>
  <c r="M19" i="2"/>
  <c r="M20" i="2" s="1"/>
  <c r="M22" i="2" s="1"/>
  <c r="AW105" i="5"/>
  <c r="AW87" i="5"/>
  <c r="AW111" i="5" s="1"/>
  <c r="AI87" i="5"/>
  <c r="AI111" i="5" s="1"/>
  <c r="AY111" i="5" l="1"/>
  <c r="I20" i="2"/>
  <c r="I22" i="2" s="1"/>
  <c r="BA111" i="5"/>
  <c r="AX111" i="5"/>
</calcChain>
</file>

<file path=xl/sharedStrings.xml><?xml version="1.0" encoding="utf-8"?>
<sst xmlns="http://schemas.openxmlformats.org/spreadsheetml/2006/main" count="311" uniqueCount="117">
  <si>
    <t/>
  </si>
  <si>
    <t>*Resp. Cost Center</t>
  </si>
  <si>
    <t>Budget Draft 10
Jan 2021 -Dec 2026
 (A)</t>
  </si>
  <si>
    <t>Solar Now-00</t>
  </si>
  <si>
    <t>Overall Result</t>
  </si>
  <si>
    <t>Result</t>
  </si>
  <si>
    <t>2021</t>
  </si>
  <si>
    <t>2022</t>
  </si>
  <si>
    <t>2023</t>
  </si>
  <si>
    <t>2024</t>
  </si>
  <si>
    <t>2025</t>
  </si>
  <si>
    <t>2026</t>
  </si>
  <si>
    <t>Gross Margin</t>
  </si>
  <si>
    <t>Payroll, Compensation &amp; Labor OHs</t>
  </si>
  <si>
    <t>Contractors &amp; Professional Services</t>
  </si>
  <si>
    <t>*Business Area</t>
  </si>
  <si>
    <t>A06</t>
  </si>
  <si>
    <t>A20</t>
  </si>
  <si>
    <t>Below the Line</t>
  </si>
  <si>
    <t>Revenue Enhancement</t>
  </si>
  <si>
    <t>*Account|Time: Fiscal Year</t>
  </si>
  <si>
    <t xml:space="preserve">FERC Account </t>
  </si>
  <si>
    <t>9456060 - Oth Elec Rev - SolarNow</t>
  </si>
  <si>
    <t>Property Insurance</t>
  </si>
  <si>
    <t>Property Tax</t>
  </si>
  <si>
    <t>Depreciation Expense</t>
  </si>
  <si>
    <t>END PLANT - ACTUAL</t>
  </si>
  <si>
    <t>Intangible Plant</t>
  </si>
  <si>
    <t>30350 - Capitalized Software</t>
  </si>
  <si>
    <t xml:space="preserve"> -   </t>
  </si>
  <si>
    <t>Intangible Plant Total</t>
  </si>
  <si>
    <t>Mass Distribution Plant</t>
  </si>
  <si>
    <t>36410 - Poles, Towers &amp; Fixs - Wood</t>
  </si>
  <si>
    <t>36420 - Poles, Towers &amp; Fixs - Conc</t>
  </si>
  <si>
    <t>36660 - UG Conduit (Duct Sys)</t>
  </si>
  <si>
    <t>36670 - UG Conduit (Direct Buried)</t>
  </si>
  <si>
    <t>36760 - UG Cond &amp; Device (Duct Sys)</t>
  </si>
  <si>
    <t>36800 - Line Transformers</t>
  </si>
  <si>
    <t>36960 - Services, UG (In Duct)</t>
  </si>
  <si>
    <t>36500 -  Overhead Cond &amp; Devices</t>
  </si>
  <si>
    <t>Mass Distribution Plant Total</t>
  </si>
  <si>
    <t>Voluntary Solar Partnership (VSP) - Other Production</t>
  </si>
  <si>
    <t>34300 - Prime Movers - General</t>
  </si>
  <si>
    <t>34500 - Accessory Electric Equipt</t>
  </si>
  <si>
    <t>Grand Total</t>
  </si>
  <si>
    <t>END RESERVE - ACTUAL</t>
  </si>
  <si>
    <t xml:space="preserve">DEPRECIATION EXPENSE - ACTUAL </t>
  </si>
  <si>
    <t>END PLANT - FORECAST</t>
  </si>
  <si>
    <t>END RESERVE - FORECAST</t>
  </si>
  <si>
    <t>END CWIP - FORECAST</t>
  </si>
  <si>
    <t>DEPRECIATION EXPENSE - FORECAST</t>
  </si>
  <si>
    <t>END PLANT - FORECAST + ACTUAL</t>
  </si>
  <si>
    <t>END RESERVE - FORECAST + ACTUAL</t>
  </si>
  <si>
    <t>DEPRECIATION EXPENSE - FORECAST + ACTUAL</t>
  </si>
  <si>
    <t>2022 13 Mth Avg</t>
  </si>
  <si>
    <t>2023 13 Mth Avg</t>
  </si>
  <si>
    <t>INC603054: DEPR &amp; AMORT EXP - DISTRIBUTION ACCT 364</t>
  </si>
  <si>
    <t>INC603056: DEPR &amp; AMORT EXP - DISTRIBUTION ACCT 366</t>
  </si>
  <si>
    <t>INC603030: DEPR &amp; AMORT EXP - OTHER PRODUCTION</t>
  </si>
  <si>
    <t>Jurisdictional Balances</t>
  </si>
  <si>
    <t>INC603051: DEPR &amp; AMORT EXP - DISTRIBUTION ACCT 361</t>
  </si>
  <si>
    <t>INC603052: DEPR &amp; AMORT EXP - DISTRIBUTION ACCT 362</t>
  </si>
  <si>
    <t>INC603053: DEPR &amp; AMORT EXP - DISTRIBUTION ACCT 363</t>
  </si>
  <si>
    <t>INC603055: DEPR &amp; AMORT EXP - DISTRIBUTION ACCT 365</t>
  </si>
  <si>
    <t>INC603057: DEPR &amp; AMORT EXP - DISTRIBUTION ACCT 367</t>
  </si>
  <si>
    <t>INC603058: DEPR &amp; AMORT EXP - DISTRIBUTION ACCT 368</t>
  </si>
  <si>
    <t>INC603059: DEPR &amp; AMORT EXP - DISTRIBUTION ACCT 369</t>
  </si>
  <si>
    <t>BAL001000: PLT IN SERV - INTANGIBLE</t>
  </si>
  <si>
    <t>BAL001300: PLT IN SERV - OTHER PRODUCTION</t>
  </si>
  <si>
    <t>BAL001510: PLT IN SERV - DISTRIBUTION ACCT 360</t>
  </si>
  <si>
    <t>BAL001511: PLT IN SERV - DISTRIBUTION ACCT 361</t>
  </si>
  <si>
    <t>BAL001512: PLT IN SERV - DISTRIBUTION ACCT 362</t>
  </si>
  <si>
    <t>BAL001513: PLT IN SERV - DISTRIBUTION ACCT 363</t>
  </si>
  <si>
    <t xml:space="preserve">BAL001514: PLT IN SERV - DISTRIBUTION ACCT 364 </t>
  </si>
  <si>
    <t xml:space="preserve">BAL001515: PLT IN SERV - DISTRIBUTION ACCT 365 </t>
  </si>
  <si>
    <t xml:space="preserve">BAL001516: PLT IN SERV - DISTRIBUTION ACCT 366 </t>
  </si>
  <si>
    <t xml:space="preserve">BAL001517: PLT IN SERV - DISTRIBUTION ACCT 367 </t>
  </si>
  <si>
    <t xml:space="preserve">BAL001518: PLT IN SERV - DISTRIBUTION ACCT 368 </t>
  </si>
  <si>
    <t xml:space="preserve">BAL001519: PLT IN SERV - DISTRIBUTION ACCT 369 </t>
  </si>
  <si>
    <t>BAL008000: ACC PROV DEPR &amp; AMORT - INTANGIBLE</t>
  </si>
  <si>
    <t>BAL008300: ACC PROV DEPR &amp; AMORT - OTH PROD</t>
  </si>
  <si>
    <t>BAL008510: ACC PROV DEPR &amp; AMORT - DISTRIBUTION ACCT 360</t>
  </si>
  <si>
    <t>BAL008511: ACC PROV DEPR &amp; AMORT - DISTRIBUTION ACCT 361</t>
  </si>
  <si>
    <t>BAL008512: ACC PROV DEPR &amp; AMORT - DISTRIBUTION ACCT 362</t>
  </si>
  <si>
    <t>BAL008513: ACC PROV DEPR &amp; AMORT - DISTRIBUTION ACCT 363</t>
  </si>
  <si>
    <t xml:space="preserve">BAL008514: ACC PROV DEPR &amp; AMORT - DISTRIBUTION ACCT 364 </t>
  </si>
  <si>
    <t>BAL008515: ACC PROV DEPR &amp; AMORT - DISTRIBUTION ACCT 365</t>
  </si>
  <si>
    <t xml:space="preserve">BAL008516: ACC PROV DEPR &amp; AMORT - DISTRIBUTION ACCT 366 </t>
  </si>
  <si>
    <t xml:space="preserve">BAL008517: ACC PROV DEPR &amp; AMORT - DISTRIBUTION ACCT 367 </t>
  </si>
  <si>
    <t xml:space="preserve">BAL008518: ACC PROV DEPR &amp; AMORT - DISTRIBUTION ACCT 368 </t>
  </si>
  <si>
    <t xml:space="preserve">BAL008519: ACC PROV DEPR &amp; AMORT - DISTRIBUTION ACCT 369 </t>
  </si>
  <si>
    <t>BAL007300: CWIP - OTHER PRODUCTION</t>
  </si>
  <si>
    <t>INC524000: A&amp;G EXP - PROPERTY INSURANCE</t>
  </si>
  <si>
    <t>INC608105: TAX OTH TH INC TAX - REAL &amp; PERS PROPERTY TAX</t>
  </si>
  <si>
    <t>Jurisdictional Bal With RSAM</t>
  </si>
  <si>
    <t>2022 Total</t>
  </si>
  <si>
    <t>Depreciation Mass distribution</t>
  </si>
  <si>
    <t>Depreciation Other Production</t>
  </si>
  <si>
    <t>Total</t>
  </si>
  <si>
    <t>Other Production</t>
  </si>
  <si>
    <t>Total Expense</t>
  </si>
  <si>
    <t>Net</t>
  </si>
  <si>
    <t>Jurisdictional Bal Without</t>
  </si>
  <si>
    <t>FPL Stand-Alone</t>
  </si>
  <si>
    <t>2022 With RSAM</t>
  </si>
  <si>
    <t>2023 With RSAM</t>
  </si>
  <si>
    <t>2022 Without RSAM</t>
  </si>
  <si>
    <t>2023 Without RSAM</t>
  </si>
  <si>
    <t>2022 FPL SA</t>
  </si>
  <si>
    <t>2023 FPL SA</t>
  </si>
  <si>
    <t>RATE BASE TOTAL</t>
  </si>
  <si>
    <t xml:space="preserve">ITC Credit Reveral </t>
  </si>
  <si>
    <t xml:space="preserve">     20210015-EI     </t>
  </si>
  <si>
    <t xml:space="preserve">     FPL 047094</t>
  </si>
  <si>
    <t xml:space="preserve">     FPL 047095</t>
  </si>
  <si>
    <t xml:space="preserve">     FPL 047096</t>
  </si>
  <si>
    <t xml:space="preserve">     FPL 047097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</si>
</sst>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##,000"/>
    <numFmt numFmtId="165" formatCode="&quot;     &quot;@"/>
    <numFmt numFmtId="166" formatCode="&quot;[+] &quot;@"/>
    <numFmt numFmtId="167" formatCode="#,##0;\(#,##0\);#,##0"/>
    <numFmt numFmtId="168" formatCode="_(* #,##0_);_(* \(#,##0\);_(* &quot;-&quot;??_);_(@_)"/>
    <numFmt numFmtId="169" formatCode="0.000%"/>
    <numFmt numFmtId="170" formatCode="[$-409]mmm\-yy;@"/>
    <numFmt numFmtId="171" formatCode="#,##0.000000_);[Red]\(#,##0.000000\);&quot; &quot;"/>
  </numFmts>
  <fonts count="25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4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DBE5F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u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1" fillId="3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0" fontId="3" fillId="4" borderId="3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 applyProtection="0">
      <alignment horizontal="right" vertical="center"/>
    </xf>
    <xf numFmtId="0" fontId="3" fillId="4" borderId="3" applyNumberFormat="0" applyAlignment="0" applyProtection="0">
      <alignment horizontal="left" vertical="center" indent="1"/>
    </xf>
    <xf numFmtId="164" fontId="1" fillId="5" borderId="3" applyNumberFormat="0" applyProtection="0">
      <alignment horizontal="right" vertical="center"/>
    </xf>
    <xf numFmtId="164" fontId="1" fillId="6" borderId="3" applyNumberFormat="0" applyBorder="0" applyProtection="0">
      <alignment horizontal="right" vertical="center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2" fillId="16" borderId="1" applyNumberFormat="0" applyAlignment="0" applyProtection="0">
      <alignment horizontal="left" vertical="center" indent="1"/>
    </xf>
    <xf numFmtId="0" fontId="1" fillId="3" borderId="3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19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9" fillId="0" borderId="5" applyNumberFormat="0" applyFill="0" applyBorder="0" applyAlignment="0" applyProtection="0"/>
    <xf numFmtId="0" fontId="10" fillId="0" borderId="5" applyBorder="0" applyAlignment="0" applyProtection="0"/>
    <xf numFmtId="0" fontId="9" fillId="4" borderId="3" applyNumberFormat="0" applyAlignment="0" applyProtection="0">
      <alignment horizontal="left" vertical="center" indent="1"/>
    </xf>
    <xf numFmtId="0" fontId="9" fillId="4" borderId="3" applyNumberFormat="0" applyAlignment="0" applyProtection="0">
      <alignment horizontal="left" vertical="center" indent="1"/>
    </xf>
    <xf numFmtId="0" fontId="9" fillId="5" borderId="3" applyNumberFormat="0" applyAlignment="0" applyProtection="0">
      <alignment horizontal="left" vertical="center" indent="1"/>
    </xf>
    <xf numFmtId="164" fontId="11" fillId="5" borderId="3" applyNumberFormat="0" applyProtection="0">
      <alignment horizontal="right" vertical="center"/>
    </xf>
    <xf numFmtId="164" fontId="12" fillId="6" borderId="2" applyNumberFormat="0" applyBorder="0" applyProtection="0">
      <alignment horizontal="right" vertical="center"/>
    </xf>
    <xf numFmtId="164" fontId="11" fillId="6" borderId="3" applyNumberFormat="0" applyBorder="0" applyProtection="0">
      <alignment horizontal="right" vertical="center"/>
    </xf>
    <xf numFmtId="164" fontId="2" fillId="16" borderId="1" applyNumberFormat="0" applyAlignment="0" applyProtection="0">
      <alignment horizontal="left" vertical="center" indent="1"/>
    </xf>
    <xf numFmtId="164" fontId="15" fillId="16" borderId="0" applyNumberFormat="0" applyAlignment="0" applyProtection="0">
      <alignment horizontal="left" vertical="center" indent="1"/>
    </xf>
    <xf numFmtId="0" fontId="8" fillId="0" borderId="9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43" fontId="16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6" fillId="0" borderId="0"/>
    <xf numFmtId="0" fontId="20" fillId="0" borderId="0"/>
    <xf numFmtId="0" fontId="22" fillId="0" borderId="0"/>
  </cellStyleXfs>
  <cellXfs count="73">
    <xf numFmtId="0" fontId="0" fillId="0" borderId="0" xfId="0"/>
    <xf numFmtId="0" fontId="0" fillId="2" borderId="0" xfId="0" applyFill="1"/>
    <xf numFmtId="0" fontId="2" fillId="16" borderId="1" xfId="20" quotePrefix="1" applyNumberFormat="1" applyBorder="1" applyAlignment="1">
      <alignment wrapText="1"/>
    </xf>
    <xf numFmtId="0" fontId="2" fillId="16" borderId="1" xfId="20" quotePrefix="1" applyNumberFormat="1" applyBorder="1" applyAlignment="1"/>
    <xf numFmtId="0" fontId="1" fillId="3" borderId="1" xfId="1" quotePrefix="1" applyNumberFormat="1" applyBorder="1" applyAlignment="1"/>
    <xf numFmtId="0" fontId="13" fillId="2" borderId="0" xfId="0" applyFont="1" applyFill="1"/>
    <xf numFmtId="0" fontId="2" fillId="16" borderId="1" xfId="20" applyNumberFormat="1" applyAlignment="1"/>
    <xf numFmtId="0" fontId="1" fillId="3" borderId="1" xfId="1" applyNumberFormat="1" applyBorder="1" applyAlignment="1"/>
    <xf numFmtId="0" fontId="2" fillId="16" borderId="1" xfId="20" applyNumberFormat="1" applyBorder="1" applyAlignment="1"/>
    <xf numFmtId="0" fontId="2" fillId="16" borderId="1" xfId="20" quotePrefix="1" applyNumberFormat="1" applyAlignment="1"/>
    <xf numFmtId="0" fontId="1" fillId="3" borderId="12" xfId="21" applyNumberFormat="1" applyBorder="1" applyAlignment="1"/>
    <xf numFmtId="0" fontId="1" fillId="3" borderId="12" xfId="21" quotePrefix="1" applyNumberFormat="1" applyBorder="1" applyAlignment="1"/>
    <xf numFmtId="0" fontId="3" fillId="17" borderId="1" xfId="22" applyNumberFormat="1" applyAlignment="1"/>
    <xf numFmtId="0" fontId="1" fillId="3" borderId="10" xfId="21" applyNumberFormat="1" applyBorder="1" applyAlignment="1"/>
    <xf numFmtId="165" fontId="3" fillId="17" borderId="1" xfId="22" quotePrefix="1" applyNumberFormat="1" applyAlignment="1"/>
    <xf numFmtId="0" fontId="1" fillId="3" borderId="13" xfId="21" quotePrefix="1" applyNumberFormat="1" applyBorder="1" applyAlignment="1"/>
    <xf numFmtId="166" fontId="3" fillId="17" borderId="1" xfId="22" quotePrefix="1" applyNumberFormat="1" applyBorder="1" applyAlignment="1"/>
    <xf numFmtId="165" fontId="1" fillId="3" borderId="11" xfId="21" quotePrefix="1" applyNumberFormat="1" applyBorder="1" applyAlignment="1"/>
    <xf numFmtId="167" fontId="2" fillId="0" borderId="2" xfId="2" applyNumberFormat="1">
      <alignment horizontal="right" vertical="center"/>
    </xf>
    <xf numFmtId="167" fontId="1" fillId="0" borderId="11" xfId="3" applyNumberFormat="1" applyBorder="1">
      <alignment horizontal="right" vertical="center"/>
    </xf>
    <xf numFmtId="167" fontId="1" fillId="0" borderId="3" xfId="3" applyNumberFormat="1">
      <alignment horizontal="right" vertical="center"/>
    </xf>
    <xf numFmtId="167" fontId="1" fillId="0" borderId="10" xfId="3" applyNumberFormat="1" applyBorder="1">
      <alignment horizontal="right" vertical="center"/>
    </xf>
    <xf numFmtId="167" fontId="1" fillId="0" borderId="12" xfId="3" applyNumberFormat="1" applyBorder="1">
      <alignment horizontal="right" vertical="center"/>
    </xf>
    <xf numFmtId="168" fontId="0" fillId="0" borderId="0" xfId="39" applyNumberFormat="1" applyFont="1"/>
    <xf numFmtId="0" fontId="17" fillId="0" borderId="0" xfId="40"/>
    <xf numFmtId="0" fontId="14" fillId="0" borderId="14" xfId="40" applyFont="1" applyBorder="1"/>
    <xf numFmtId="0" fontId="14" fillId="0" borderId="0" xfId="40" applyFont="1"/>
    <xf numFmtId="169" fontId="14" fillId="0" borderId="15" xfId="40" applyNumberFormat="1" applyFont="1" applyBorder="1" applyAlignment="1">
      <alignment horizontal="right"/>
    </xf>
    <xf numFmtId="0" fontId="14" fillId="0" borderId="0" xfId="40" applyFont="1" applyBorder="1"/>
    <xf numFmtId="0" fontId="14" fillId="0" borderId="15" xfId="40" applyFont="1" applyBorder="1" applyAlignment="1">
      <alignment horizontal="right"/>
    </xf>
    <xf numFmtId="0" fontId="14" fillId="21" borderId="16" xfId="40" applyFont="1" applyFill="1" applyBorder="1"/>
    <xf numFmtId="168" fontId="17" fillId="0" borderId="0" xfId="41" applyNumberFormat="1" applyFont="1"/>
    <xf numFmtId="170" fontId="19" fillId="20" borderId="17" xfId="40" applyNumberFormat="1" applyFont="1" applyFill="1" applyBorder="1" applyAlignment="1">
      <alignment horizontal="center"/>
    </xf>
    <xf numFmtId="168" fontId="17" fillId="0" borderId="0" xfId="40" applyNumberFormat="1"/>
    <xf numFmtId="43" fontId="17" fillId="0" borderId="0" xfId="40" applyNumberFormat="1"/>
    <xf numFmtId="0" fontId="17" fillId="22" borderId="0" xfId="40" applyFill="1"/>
    <xf numFmtId="168" fontId="0" fillId="0" borderId="0" xfId="41" applyNumberFormat="1" applyFont="1"/>
    <xf numFmtId="168" fontId="0" fillId="0" borderId="0" xfId="0" applyNumberFormat="1"/>
    <xf numFmtId="43" fontId="0" fillId="0" borderId="0" xfId="0" applyNumberFormat="1"/>
    <xf numFmtId="0" fontId="17" fillId="0" borderId="0" xfId="0" applyFont="1" applyAlignment="1"/>
    <xf numFmtId="171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vertical="center" indent="4"/>
    </xf>
    <xf numFmtId="171" fontId="17" fillId="0" borderId="0" xfId="0" applyNumberFormat="1" applyFont="1" applyAlignment="1">
      <alignment horizontal="right" vertical="center"/>
    </xf>
    <xf numFmtId="167" fontId="0" fillId="0" borderId="0" xfId="0" applyNumberFormat="1"/>
    <xf numFmtId="0" fontId="17" fillId="0" borderId="0" xfId="40" applyAlignment="1">
      <alignment horizontal="center"/>
    </xf>
    <xf numFmtId="168" fontId="0" fillId="0" borderId="7" xfId="0" applyNumberFormat="1" applyBorder="1"/>
    <xf numFmtId="0" fontId="2" fillId="16" borderId="18" xfId="20" applyNumberFormat="1" applyBorder="1" applyAlignment="1"/>
    <xf numFmtId="171" fontId="17" fillId="0" borderId="0" xfId="0" applyNumberFormat="1" applyFont="1" applyFill="1" applyAlignment="1">
      <alignment horizontal="right"/>
    </xf>
    <xf numFmtId="0" fontId="17" fillId="0" borderId="0" xfId="40" applyAlignment="1"/>
    <xf numFmtId="171" fontId="17" fillId="0" borderId="0" xfId="0" applyNumberFormat="1" applyFont="1" applyFill="1" applyAlignment="1">
      <alignment horizontal="right" vertical="center"/>
    </xf>
    <xf numFmtId="43" fontId="17" fillId="0" borderId="0" xfId="40" applyNumberFormat="1" applyAlignment="1"/>
    <xf numFmtId="43" fontId="17" fillId="0" borderId="7" xfId="40" applyNumberFormat="1" applyBorder="1"/>
    <xf numFmtId="168" fontId="17" fillId="0" borderId="7" xfId="40" applyNumberFormat="1" applyBorder="1"/>
    <xf numFmtId="43" fontId="17" fillId="0" borderId="8" xfId="40" applyNumberFormat="1" applyBorder="1"/>
    <xf numFmtId="168" fontId="17" fillId="0" borderId="20" xfId="40" applyNumberFormat="1" applyBorder="1" applyAlignment="1"/>
    <xf numFmtId="167" fontId="2" fillId="0" borderId="2" xfId="2" applyNumberFormat="1" applyFill="1">
      <alignment horizontal="right" vertical="center"/>
    </xf>
    <xf numFmtId="0" fontId="0" fillId="0" borderId="0" xfId="0" applyFill="1"/>
    <xf numFmtId="167" fontId="1" fillId="0" borderId="3" xfId="3" applyNumberFormat="1" applyFill="1">
      <alignment horizontal="right" vertical="center"/>
    </xf>
    <xf numFmtId="167" fontId="0" fillId="0" borderId="0" xfId="0" applyNumberFormat="1" applyFill="1"/>
    <xf numFmtId="167" fontId="1" fillId="0" borderId="10" xfId="3" applyNumberFormat="1" applyFill="1" applyBorder="1">
      <alignment horizontal="right" vertical="center"/>
    </xf>
    <xf numFmtId="168" fontId="0" fillId="0" borderId="0" xfId="39" applyNumberFormat="1" applyFont="1" applyFill="1"/>
    <xf numFmtId="168" fontId="0" fillId="0" borderId="0" xfId="0" applyNumberFormat="1" applyFill="1"/>
    <xf numFmtId="0" fontId="21" fillId="23" borderId="0" xfId="40" applyFont="1" applyFill="1"/>
    <xf numFmtId="0" fontId="23" fillId="23" borderId="0" xfId="40" applyFont="1" applyFill="1"/>
    <xf numFmtId="0" fontId="21" fillId="0" borderId="0" xfId="40" applyFont="1" applyFill="1"/>
    <xf numFmtId="169" fontId="14" fillId="0" borderId="0" xfId="40" applyNumberFormat="1" applyFont="1" applyFill="1" applyBorder="1" applyAlignment="1">
      <alignment horizontal="right"/>
    </xf>
    <xf numFmtId="168" fontId="0" fillId="0" borderId="0" xfId="41" applyNumberFormat="1" applyFont="1" applyFill="1"/>
    <xf numFmtId="0" fontId="17" fillId="0" borderId="0" xfId="40" applyFill="1"/>
    <xf numFmtId="168" fontId="17" fillId="0" borderId="0" xfId="40" applyNumberFormat="1" applyFill="1"/>
    <xf numFmtId="0" fontId="14" fillId="0" borderId="0" xfId="40" applyFont="1" applyFill="1"/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4" fillId="2" borderId="0" xfId="0" applyFont="1" applyFill="1"/>
  </cellXfs>
  <cellStyles count="47">
    <cellStyle name="Comma" xfId="39" builtinId="3"/>
    <cellStyle name="Comma 2" xfId="41" xr:uid="{3BBA8CAC-1499-4577-9631-527556DA6E96}"/>
    <cellStyle name="Normal" xfId="0" builtinId="0"/>
    <cellStyle name="Normal 2" xfId="43" xr:uid="{AD78EBFD-BEB2-46EF-BECF-3ABF34314A75}"/>
    <cellStyle name="Normal 3" xfId="44" xr:uid="{E8842C01-A4EF-43EB-9F5C-73DB36857042}"/>
    <cellStyle name="Normal 3 3" xfId="45" xr:uid="{1A739083-B46F-44B9-9994-0C1A3C88DBBA}"/>
    <cellStyle name="Normal 4" xfId="46" xr:uid="{60A46BAC-7AC0-4D7E-A3A4-AB287F421782}"/>
    <cellStyle name="Normal 5" xfId="40" xr:uid="{6E094C46-0F46-45C3-8A4F-6A48CFFB0D01}"/>
    <cellStyle name="Percent 2" xfId="42" xr:uid="{92C9777A-5A25-408E-A9F8-1995C3DBA155}"/>
    <cellStyle name="SAPBorder" xfId="19" xr:uid="{00000000-0005-0000-0000-000001000000}"/>
    <cellStyle name="SAPDataCell" xfId="2" xr:uid="{00000000-0005-0000-0000-000002000000}"/>
    <cellStyle name="SAPDataRemoved" xfId="36" xr:uid="{00000000-0005-0000-0000-000003000000}"/>
    <cellStyle name="SAPDataTotalCell" xfId="3" xr:uid="{00000000-0005-0000-0000-000004000000}"/>
    <cellStyle name="SAPDimensionCell" xfId="1" xr:uid="{00000000-0005-0000-0000-000005000000}"/>
    <cellStyle name="SAPEditableDataCell" xfId="4" xr:uid="{00000000-0005-0000-0000-000006000000}"/>
    <cellStyle name="SAPEditableDataTotalCell" xfId="7" xr:uid="{00000000-0005-0000-0000-000007000000}"/>
    <cellStyle name="SAPEmphasized" xfId="27" xr:uid="{00000000-0005-0000-0000-000008000000}"/>
    <cellStyle name="SAPEmphasizedEditableDataCell" xfId="29" xr:uid="{00000000-0005-0000-0000-000009000000}"/>
    <cellStyle name="SAPEmphasizedEditableDataTotalCell" xfId="30" xr:uid="{00000000-0005-0000-0000-00000A000000}"/>
    <cellStyle name="SAPEmphasizedLockedDataCell" xfId="33" xr:uid="{00000000-0005-0000-0000-00000B000000}"/>
    <cellStyle name="SAPEmphasizedLockedDataTotalCell" xfId="34" xr:uid="{00000000-0005-0000-0000-00000C000000}"/>
    <cellStyle name="SAPEmphasizedReadonlyDataCell" xfId="31" xr:uid="{00000000-0005-0000-0000-00000D000000}"/>
    <cellStyle name="SAPEmphasizedReadonlyDataTotalCell" xfId="32" xr:uid="{00000000-0005-0000-0000-00000E000000}"/>
    <cellStyle name="SAPEmphasizedTotal" xfId="28" xr:uid="{00000000-0005-0000-0000-00000F000000}"/>
    <cellStyle name="SAPError" xfId="37" xr:uid="{00000000-0005-0000-0000-000010000000}"/>
    <cellStyle name="SAPExceptionLevel1" xfId="10" xr:uid="{00000000-0005-0000-0000-000011000000}"/>
    <cellStyle name="SAPExceptionLevel2" xfId="11" xr:uid="{00000000-0005-0000-0000-000012000000}"/>
    <cellStyle name="SAPExceptionLevel3" xfId="12" xr:uid="{00000000-0005-0000-0000-000013000000}"/>
    <cellStyle name="SAPExceptionLevel4" xfId="13" xr:uid="{00000000-0005-0000-0000-000014000000}"/>
    <cellStyle name="SAPExceptionLevel5" xfId="14" xr:uid="{00000000-0005-0000-0000-000015000000}"/>
    <cellStyle name="SAPExceptionLevel6" xfId="15" xr:uid="{00000000-0005-0000-0000-000016000000}"/>
    <cellStyle name="SAPExceptionLevel7" xfId="16" xr:uid="{00000000-0005-0000-0000-000017000000}"/>
    <cellStyle name="SAPExceptionLevel8" xfId="17" xr:uid="{00000000-0005-0000-0000-000018000000}"/>
    <cellStyle name="SAPExceptionLevel9" xfId="18" xr:uid="{00000000-0005-0000-0000-000019000000}"/>
    <cellStyle name="SAPGroupingFillCell" xfId="35" xr:uid="{00000000-0005-0000-0000-00001A000000}"/>
    <cellStyle name="SAPHierarchyCell0" xfId="22" xr:uid="{00000000-0005-0000-0000-00001B000000}"/>
    <cellStyle name="SAPHierarchyCell1" xfId="23" xr:uid="{00000000-0005-0000-0000-00001C000000}"/>
    <cellStyle name="SAPHierarchyCell2" xfId="24" xr:uid="{00000000-0005-0000-0000-00001D000000}"/>
    <cellStyle name="SAPHierarchyCell3" xfId="25" xr:uid="{00000000-0005-0000-0000-00001E000000}"/>
    <cellStyle name="SAPHierarchyCell4" xfId="26" xr:uid="{00000000-0005-0000-0000-00001F000000}"/>
    <cellStyle name="SAPLockedDataCell" xfId="6" xr:uid="{00000000-0005-0000-0000-000020000000}"/>
    <cellStyle name="SAPLockedDataTotalCell" xfId="9" xr:uid="{00000000-0005-0000-0000-000021000000}"/>
    <cellStyle name="SAPMemberCell" xfId="20" xr:uid="{00000000-0005-0000-0000-000022000000}"/>
    <cellStyle name="SAPMemberTotalCell" xfId="21" xr:uid="{00000000-0005-0000-0000-000023000000}"/>
    <cellStyle name="SAPMessageText" xfId="38" xr:uid="{00000000-0005-0000-0000-000024000000}"/>
    <cellStyle name="SAPReadonlyDataCell" xfId="5" xr:uid="{00000000-0005-0000-0000-000025000000}"/>
    <cellStyle name="SAPReadonlyDataTotalCell" xfId="8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47625</xdr:rowOff>
    </xdr:from>
    <xdr:to>
      <xdr:col>7</xdr:col>
      <xdr:colOff>389311</xdr:colOff>
      <xdr:row>49</xdr:row>
      <xdr:rowOff>183965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80E60F-00E4-4D1E-9347-C0405362F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29425"/>
          <a:ext cx="9714286" cy="14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142875</xdr:rowOff>
    </xdr:from>
    <xdr:to>
      <xdr:col>0</xdr:col>
      <xdr:colOff>783233</xdr:colOff>
      <xdr:row>6</xdr:row>
      <xdr:rowOff>205740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14375"/>
          <a:ext cx="773708" cy="63436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15</xdr:row>
      <xdr:rowOff>85725</xdr:rowOff>
    </xdr:from>
    <xdr:to>
      <xdr:col>8</xdr:col>
      <xdr:colOff>495300</xdr:colOff>
      <xdr:row>30</xdr:row>
      <xdr:rowOff>179830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87671B-1BA6-4395-901A-041527EE0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3667125"/>
          <a:ext cx="9705975" cy="295160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31</xdr:row>
      <xdr:rowOff>76200</xdr:rowOff>
    </xdr:from>
    <xdr:to>
      <xdr:col>13</xdr:col>
      <xdr:colOff>217384</xdr:colOff>
      <xdr:row>49</xdr:row>
      <xdr:rowOff>18629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C1E9726-DFD5-4321-AA65-A68117AEB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6705600"/>
          <a:ext cx="13523809" cy="3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customProperties>
    <customPr name="_pios_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workbookViewId="0">
      <selection sqref="A1:A2"/>
    </sheetView>
  </sheetViews>
  <sheetFormatPr defaultRowHeight="15" x14ac:dyDescent="0.25"/>
  <cols>
    <col min="1" max="1" width="20" bestFit="1" customWidth="1"/>
    <col min="2" max="2" width="4.5703125" customWidth="1"/>
    <col min="3" max="3" width="17.5703125" customWidth="1"/>
    <col min="4" max="4" width="37.140625" customWidth="1"/>
    <col min="5" max="5" width="34.42578125" bestFit="1" customWidth="1"/>
    <col min="6" max="6" width="14.28515625" bestFit="1" customWidth="1"/>
    <col min="7" max="7" width="11.85546875" bestFit="1" customWidth="1"/>
    <col min="8" max="8" width="14" bestFit="1" customWidth="1"/>
    <col min="9" max="9" width="13.28515625" bestFit="1" customWidth="1"/>
    <col min="10" max="14" width="11.5703125" bestFit="1" customWidth="1"/>
    <col min="15" max="15" width="13.28515625" bestFit="1" customWidth="1"/>
    <col min="16" max="16" width="14" bestFit="1" customWidth="1"/>
  </cols>
  <sheetData>
    <row r="1" spans="1:14" x14ac:dyDescent="0.25">
      <c r="A1" s="72" t="s">
        <v>113</v>
      </c>
    </row>
    <row r="2" spans="1:14" x14ac:dyDescent="0.25">
      <c r="A2" s="72" t="s">
        <v>112</v>
      </c>
    </row>
    <row r="7" spans="1:14" ht="54" customHeight="1" x14ac:dyDescent="0.25">
      <c r="A7" s="4" t="s">
        <v>0</v>
      </c>
      <c r="B7" s="4" t="s">
        <v>0</v>
      </c>
      <c r="C7" s="4"/>
      <c r="D7" s="4" t="s">
        <v>0</v>
      </c>
      <c r="E7" s="4" t="s">
        <v>0</v>
      </c>
      <c r="F7" s="2" t="s">
        <v>2</v>
      </c>
      <c r="G7" s="8"/>
      <c r="H7" s="46"/>
      <c r="I7" s="70" t="s">
        <v>94</v>
      </c>
      <c r="J7" s="71"/>
      <c r="K7" s="70" t="s">
        <v>102</v>
      </c>
      <c r="L7" s="71"/>
      <c r="M7" s="70" t="s">
        <v>103</v>
      </c>
      <c r="N7" s="71"/>
    </row>
    <row r="8" spans="1:14" x14ac:dyDescent="0.25">
      <c r="A8" s="4" t="s">
        <v>15</v>
      </c>
      <c r="B8" s="7"/>
      <c r="C8" s="4" t="s">
        <v>1</v>
      </c>
      <c r="D8" s="4" t="s">
        <v>21</v>
      </c>
      <c r="E8" s="4" t="s">
        <v>20</v>
      </c>
      <c r="F8" s="3" t="s">
        <v>6</v>
      </c>
      <c r="G8" s="3" t="s">
        <v>7</v>
      </c>
      <c r="H8" s="3" t="s">
        <v>8</v>
      </c>
      <c r="I8">
        <v>2022</v>
      </c>
      <c r="J8">
        <v>2023</v>
      </c>
    </row>
    <row r="9" spans="1:14" x14ac:dyDescent="0.25">
      <c r="A9" s="3" t="s">
        <v>19</v>
      </c>
      <c r="B9" s="9" t="s">
        <v>17</v>
      </c>
      <c r="C9" s="14" t="s">
        <v>3</v>
      </c>
      <c r="D9" s="14" t="s">
        <v>22</v>
      </c>
      <c r="E9" s="16" t="s">
        <v>12</v>
      </c>
      <c r="F9" s="18">
        <v>-4991532</v>
      </c>
      <c r="G9" s="18">
        <v>-4497252</v>
      </c>
      <c r="H9" s="18">
        <v>-3750996</v>
      </c>
    </row>
    <row r="10" spans="1:14" x14ac:dyDescent="0.25">
      <c r="A10" s="8"/>
      <c r="B10" s="6"/>
      <c r="C10" s="6"/>
      <c r="D10" s="6"/>
      <c r="E10" s="16" t="s">
        <v>14</v>
      </c>
      <c r="F10" s="55">
        <v>1168996</v>
      </c>
      <c r="G10" s="55">
        <v>868992</v>
      </c>
      <c r="H10" s="55">
        <v>658996</v>
      </c>
      <c r="I10" s="56"/>
    </row>
    <row r="11" spans="1:14" x14ac:dyDescent="0.25">
      <c r="A11" s="8"/>
      <c r="B11" s="6"/>
      <c r="C11" s="6"/>
      <c r="D11" s="6"/>
      <c r="E11" s="17" t="s">
        <v>5</v>
      </c>
      <c r="F11" s="57">
        <v>-3822536</v>
      </c>
      <c r="G11" s="57">
        <v>-3628260</v>
      </c>
      <c r="H11" s="57">
        <v>-3092000</v>
      </c>
      <c r="I11" s="58">
        <f>G11*1</f>
        <v>-3628260</v>
      </c>
      <c r="J11" s="43">
        <f>H11*1</f>
        <v>-3092000</v>
      </c>
      <c r="K11" s="43">
        <f>G11*1</f>
        <v>-3628260</v>
      </c>
      <c r="L11" s="43">
        <f>H11*1</f>
        <v>-3092000</v>
      </c>
      <c r="M11" s="43">
        <f>G11*1</f>
        <v>-3628260</v>
      </c>
      <c r="N11" s="43">
        <f>H11*1</f>
        <v>-3092000</v>
      </c>
    </row>
    <row r="12" spans="1:14" x14ac:dyDescent="0.25">
      <c r="A12" s="15" t="s">
        <v>4</v>
      </c>
      <c r="B12" s="13"/>
      <c r="C12" s="13"/>
      <c r="D12" s="13"/>
      <c r="E12" s="10"/>
      <c r="F12" s="59">
        <v>-3824673.1728320001</v>
      </c>
      <c r="G12" s="59">
        <v>-3629442.2650644998</v>
      </c>
      <c r="H12" s="59">
        <v>-3093469.8900448</v>
      </c>
      <c r="I12" s="56"/>
    </row>
    <row r="13" spans="1:14" x14ac:dyDescent="0.25">
      <c r="F13" s="60">
        <f>+SUM('Rate Base'!J109:U109)</f>
        <v>1130339.0545307128</v>
      </c>
      <c r="G13" s="60">
        <f>+SUM('Rate Base'!V109:AG109)</f>
        <v>1010720.4377597452</v>
      </c>
      <c r="H13" s="60">
        <f>+SUM('Rate Base'!AJ109:AU109)</f>
        <v>1010747.0836923522</v>
      </c>
      <c r="I13" s="56"/>
    </row>
    <row r="14" spans="1:14" x14ac:dyDescent="0.25">
      <c r="A14" t="s">
        <v>25</v>
      </c>
      <c r="D14">
        <v>403</v>
      </c>
      <c r="E14" t="s">
        <v>99</v>
      </c>
      <c r="F14" s="56"/>
      <c r="G14" s="60">
        <f>+'Rate Base'!AH45+'Rate Base'!AH66</f>
        <v>1006702.529125747</v>
      </c>
      <c r="H14" s="60">
        <f>'Rate Base'!AV45+'Rate Base'!AV66</f>
        <v>1006729.1750583536</v>
      </c>
      <c r="I14" s="60">
        <f>G14*I26</f>
        <v>961707.0501278817</v>
      </c>
      <c r="J14" s="23">
        <f>H14*J26</f>
        <v>961457.17030697491</v>
      </c>
      <c r="K14" s="23">
        <f>G14*K26</f>
        <v>961707.0501278817</v>
      </c>
      <c r="L14" s="23">
        <f>H14*L26</f>
        <v>961457.17030697491</v>
      </c>
      <c r="M14" s="23">
        <f>G14*M26</f>
        <v>959741.09505673754</v>
      </c>
      <c r="N14" s="23">
        <f>H14*N26</f>
        <v>959474.25773328461</v>
      </c>
    </row>
    <row r="15" spans="1:14" x14ac:dyDescent="0.25">
      <c r="D15">
        <v>403</v>
      </c>
      <c r="E15" t="s">
        <v>31</v>
      </c>
      <c r="F15" s="56"/>
      <c r="G15" s="60">
        <f>'Rate Base'!AH41</f>
        <v>4017.9086340000049</v>
      </c>
      <c r="H15" s="60">
        <f>'Rate Base'!AV41</f>
        <v>4017.9086340000067</v>
      </c>
      <c r="I15" s="61">
        <f>G15*1</f>
        <v>4017.9086340000049</v>
      </c>
      <c r="J15" s="37">
        <f>H15*1</f>
        <v>4017.9086340000067</v>
      </c>
      <c r="K15" s="37">
        <f>G15*1</f>
        <v>4017.9086340000049</v>
      </c>
      <c r="L15" s="37">
        <f>H15*1</f>
        <v>4017.9086340000067</v>
      </c>
      <c r="M15" s="37">
        <f>G15*1</f>
        <v>4017.9086340000049</v>
      </c>
      <c r="N15" s="37">
        <f>H15*1</f>
        <v>4017.9086340000067</v>
      </c>
    </row>
    <row r="16" spans="1:14" x14ac:dyDescent="0.25">
      <c r="F16" s="23"/>
      <c r="G16" s="23"/>
      <c r="H16" s="23"/>
    </row>
    <row r="17" spans="1:16" x14ac:dyDescent="0.25">
      <c r="A17" t="s">
        <v>23</v>
      </c>
      <c r="D17">
        <v>924</v>
      </c>
      <c r="F17" s="23">
        <f>0.059*(('Used for Insurance Expense'!C24-'Used for Insurance Expense'!C11)/100)</f>
        <v>15610.410569999998</v>
      </c>
      <c r="G17" s="23">
        <f>0.059*(('Used for Insurance Expense'!D24-'Used for Insurance Expense'!D11)/100)</f>
        <v>15610.410569999998</v>
      </c>
      <c r="H17" s="23">
        <f>0.059*(('Used for Insurance Expense'!E24-'Used for Insurance Expense'!E11)/100)</f>
        <v>15610.410569999998</v>
      </c>
      <c r="I17" s="37">
        <f>G17*I24</f>
        <v>15077.890438678247</v>
      </c>
      <c r="J17" s="37">
        <f>H17*J24</f>
        <v>15064.401933197702</v>
      </c>
      <c r="K17" s="37">
        <f>G17*K24</f>
        <v>15077.890438678247</v>
      </c>
      <c r="L17" s="37">
        <f>H17*L24</f>
        <v>15064.401933197702</v>
      </c>
      <c r="M17" s="37">
        <f>G17*M24</f>
        <v>15062.18803981131</v>
      </c>
      <c r="N17" s="37">
        <f>H17*N24</f>
        <v>15053.360107556355</v>
      </c>
    </row>
    <row r="18" spans="1:16" x14ac:dyDescent="0.25">
      <c r="A18" t="s">
        <v>24</v>
      </c>
      <c r="D18">
        <v>408</v>
      </c>
      <c r="F18" s="23">
        <v>320000</v>
      </c>
      <c r="G18" s="23">
        <v>310000</v>
      </c>
      <c r="H18" s="23">
        <v>300000</v>
      </c>
      <c r="I18" s="37">
        <f>G18*I25</f>
        <v>299600.71045579802</v>
      </c>
      <c r="J18" s="37">
        <f>H18*J25</f>
        <v>289585.67182770773</v>
      </c>
      <c r="K18" s="37">
        <f>G18*K25</f>
        <v>299600.71045579802</v>
      </c>
      <c r="L18" s="37">
        <f>H18*L25</f>
        <v>289585.67182770773</v>
      </c>
      <c r="M18" s="37">
        <f>G18*M25</f>
        <v>299321.99420975149</v>
      </c>
      <c r="N18" s="37">
        <f>H18*N25</f>
        <v>289441.40415495966</v>
      </c>
    </row>
    <row r="19" spans="1:16" x14ac:dyDescent="0.25">
      <c r="A19" t="s">
        <v>100</v>
      </c>
      <c r="I19" s="45">
        <f>(+I14+I15+I17+I18)</f>
        <v>1280403.5596563579</v>
      </c>
      <c r="J19" s="45">
        <f>+J14+J15+J17+J18</f>
        <v>1270125.1527018803</v>
      </c>
      <c r="K19" s="45">
        <f>+K14+K15+K17+K18</f>
        <v>1280403.5596563579</v>
      </c>
      <c r="L19" s="45">
        <f>+L14+L15+L17+L18</f>
        <v>1270125.1527018803</v>
      </c>
      <c r="M19" s="45">
        <f>+M14+M15+M17+M18</f>
        <v>1278143.1859403003</v>
      </c>
      <c r="N19" s="45">
        <f>+N14+N15+N17+N18</f>
        <v>1267986.9306298005</v>
      </c>
      <c r="P19" s="37"/>
    </row>
    <row r="20" spans="1:16" x14ac:dyDescent="0.25">
      <c r="A20" t="s">
        <v>101</v>
      </c>
      <c r="I20" s="37">
        <f>+I11+I19</f>
        <v>-2347856.4403436421</v>
      </c>
      <c r="J20" s="37">
        <f t="shared" ref="J20:N20" si="0">+J11+J19</f>
        <v>-1821874.8472981197</v>
      </c>
      <c r="K20" s="37">
        <f t="shared" si="0"/>
        <v>-2347856.4403436421</v>
      </c>
      <c r="L20" s="37">
        <f t="shared" si="0"/>
        <v>-1821874.8472981197</v>
      </c>
      <c r="M20" s="37">
        <f t="shared" si="0"/>
        <v>-2350116.8140596999</v>
      </c>
      <c r="N20" s="37">
        <f t="shared" si="0"/>
        <v>-1824013.0693701995</v>
      </c>
      <c r="O20" s="38"/>
      <c r="P20" s="38"/>
    </row>
    <row r="21" spans="1:16" x14ac:dyDescent="0.25">
      <c r="A21" t="s">
        <v>111</v>
      </c>
      <c r="H21" s="38"/>
      <c r="I21" s="37">
        <v>288705.72695691785</v>
      </c>
      <c r="J21" s="37">
        <v>288362.34232042427</v>
      </c>
      <c r="K21" s="37">
        <v>288705.72695691785</v>
      </c>
      <c r="L21" s="37">
        <v>288362.34232042427</v>
      </c>
      <c r="M21" s="37">
        <v>288437.14623056655</v>
      </c>
      <c r="N21" s="37">
        <v>288218.68409392372</v>
      </c>
      <c r="P21" s="38"/>
    </row>
    <row r="22" spans="1:16" x14ac:dyDescent="0.25">
      <c r="H22" s="38"/>
      <c r="I22" s="37">
        <f>+I20-I21</f>
        <v>-2636562.16730056</v>
      </c>
      <c r="J22" s="37">
        <f t="shared" ref="J22:N22" si="1">+J20-J21</f>
        <v>-2110237.1896185437</v>
      </c>
      <c r="K22" s="37">
        <f t="shared" si="1"/>
        <v>-2636562.16730056</v>
      </c>
      <c r="L22" s="37">
        <f t="shared" si="1"/>
        <v>-2110237.1896185437</v>
      </c>
      <c r="M22" s="37">
        <f t="shared" si="1"/>
        <v>-2638553.9602902662</v>
      </c>
      <c r="N22" s="37">
        <f t="shared" si="1"/>
        <v>-2112231.7534641232</v>
      </c>
    </row>
    <row r="23" spans="1:16" x14ac:dyDescent="0.25">
      <c r="H23" s="37"/>
      <c r="I23" s="38"/>
    </row>
    <row r="24" spans="1:16" x14ac:dyDescent="0.25">
      <c r="A24" s="39" t="s">
        <v>92</v>
      </c>
      <c r="I24" s="40">
        <v>0.96588685935364538</v>
      </c>
      <c r="J24" s="40">
        <v>0.96502278819933074</v>
      </c>
      <c r="K24" s="47">
        <v>0.96588685935364538</v>
      </c>
      <c r="L24" s="47">
        <v>0.96502278819933074</v>
      </c>
      <c r="M24" s="47">
        <v>0.96488096660043909</v>
      </c>
      <c r="N24" s="47">
        <v>0.96431545090081228</v>
      </c>
    </row>
    <row r="25" spans="1:16" x14ac:dyDescent="0.25">
      <c r="A25" s="39" t="s">
        <v>93</v>
      </c>
      <c r="I25" s="40">
        <v>0.96645390469612269</v>
      </c>
      <c r="J25" s="40">
        <v>0.96528557275902571</v>
      </c>
      <c r="K25" s="47">
        <v>0.96645390469612269</v>
      </c>
      <c r="L25" s="47">
        <v>0.96528557275902571</v>
      </c>
      <c r="M25" s="47">
        <v>0.96555482003145632</v>
      </c>
      <c r="N25" s="47">
        <v>0.96480468051653223</v>
      </c>
    </row>
    <row r="26" spans="1:16" x14ac:dyDescent="0.25">
      <c r="A26" s="39" t="s">
        <v>58</v>
      </c>
      <c r="I26" s="40">
        <v>0.95530409659649818</v>
      </c>
      <c r="J26" s="40">
        <v>0.95503060219869507</v>
      </c>
      <c r="K26" s="47">
        <v>0.95530409659649818</v>
      </c>
      <c r="L26" s="47">
        <v>0.95503060219869507</v>
      </c>
      <c r="M26" s="47">
        <v>0.95335123066613103</v>
      </c>
      <c r="N26" s="47">
        <v>0.9530609438011669</v>
      </c>
    </row>
    <row r="27" spans="1:16" x14ac:dyDescent="0.25">
      <c r="A27" s="39" t="s">
        <v>60</v>
      </c>
      <c r="I27" s="40">
        <v>1</v>
      </c>
      <c r="J27" s="40">
        <v>1</v>
      </c>
      <c r="K27" s="40">
        <v>1</v>
      </c>
      <c r="L27" s="40">
        <v>1</v>
      </c>
      <c r="M27" s="40">
        <v>1</v>
      </c>
      <c r="N27" s="40">
        <v>1</v>
      </c>
    </row>
    <row r="28" spans="1:16" x14ac:dyDescent="0.25">
      <c r="A28" s="39" t="s">
        <v>61</v>
      </c>
      <c r="I28" s="40">
        <v>1</v>
      </c>
      <c r="J28" s="40">
        <v>0.99999999999999989</v>
      </c>
      <c r="K28" s="40">
        <v>1</v>
      </c>
      <c r="L28" s="40">
        <v>0.99999999999999989</v>
      </c>
      <c r="M28" s="40">
        <v>1</v>
      </c>
      <c r="N28" s="40">
        <v>1</v>
      </c>
    </row>
    <row r="29" spans="1:16" x14ac:dyDescent="0.25">
      <c r="A29" s="39" t="s">
        <v>62</v>
      </c>
      <c r="I29" s="40">
        <v>1</v>
      </c>
      <c r="J29" s="40">
        <v>1</v>
      </c>
      <c r="K29" s="40">
        <v>1</v>
      </c>
      <c r="L29" s="40">
        <v>1</v>
      </c>
      <c r="M29" s="40">
        <v>1</v>
      </c>
      <c r="N29" s="40">
        <v>1</v>
      </c>
    </row>
    <row r="30" spans="1:16" x14ac:dyDescent="0.25">
      <c r="A30" s="39" t="s">
        <v>56</v>
      </c>
      <c r="I30" s="40">
        <v>1</v>
      </c>
      <c r="J30" s="40">
        <v>1</v>
      </c>
      <c r="K30" s="40">
        <v>1</v>
      </c>
      <c r="L30" s="40">
        <v>1</v>
      </c>
      <c r="M30" s="40">
        <v>0.99999999999999989</v>
      </c>
      <c r="N30" s="40">
        <v>0.99999999999999989</v>
      </c>
    </row>
    <row r="31" spans="1:16" x14ac:dyDescent="0.25">
      <c r="A31" s="39" t="s">
        <v>63</v>
      </c>
      <c r="I31" s="40">
        <v>1</v>
      </c>
      <c r="J31" s="40">
        <v>1</v>
      </c>
      <c r="K31" s="40">
        <v>1</v>
      </c>
      <c r="L31" s="40">
        <v>1</v>
      </c>
      <c r="M31" s="40">
        <v>1</v>
      </c>
      <c r="N31" s="40">
        <v>1</v>
      </c>
    </row>
    <row r="32" spans="1:16" x14ac:dyDescent="0.25">
      <c r="A32" s="39" t="s">
        <v>57</v>
      </c>
      <c r="I32" s="40">
        <v>1</v>
      </c>
      <c r="J32" s="40">
        <v>1</v>
      </c>
      <c r="K32" s="40">
        <v>1</v>
      </c>
      <c r="L32" s="40">
        <v>1</v>
      </c>
      <c r="M32" s="40">
        <v>1</v>
      </c>
      <c r="N32" s="40">
        <v>1</v>
      </c>
    </row>
    <row r="33" spans="1:14" x14ac:dyDescent="0.25">
      <c r="A33" s="39" t="s">
        <v>64</v>
      </c>
      <c r="I33" s="40">
        <v>0.99999999999999989</v>
      </c>
      <c r="J33" s="40">
        <v>1</v>
      </c>
      <c r="K33" s="40">
        <v>0.99999999999999989</v>
      </c>
      <c r="L33" s="40">
        <v>1</v>
      </c>
      <c r="M33" s="40">
        <v>1</v>
      </c>
      <c r="N33" s="40">
        <v>1</v>
      </c>
    </row>
    <row r="34" spans="1:14" x14ac:dyDescent="0.25">
      <c r="A34" s="39" t="s">
        <v>65</v>
      </c>
      <c r="I34" s="40">
        <v>1.0000000000000002</v>
      </c>
      <c r="J34" s="40">
        <v>1</v>
      </c>
      <c r="K34" s="40">
        <v>1.0000000000000002</v>
      </c>
      <c r="L34" s="40">
        <v>1</v>
      </c>
      <c r="M34" s="40">
        <v>1</v>
      </c>
      <c r="N34" s="40">
        <v>1</v>
      </c>
    </row>
    <row r="35" spans="1:14" x14ac:dyDescent="0.25">
      <c r="A35" s="39" t="s">
        <v>66</v>
      </c>
      <c r="I35" s="40">
        <v>1</v>
      </c>
      <c r="J35" s="40">
        <v>1</v>
      </c>
      <c r="K35" s="40">
        <v>1</v>
      </c>
      <c r="L35" s="40">
        <v>1</v>
      </c>
      <c r="M35" s="40">
        <v>1</v>
      </c>
      <c r="N35" s="40">
        <v>1</v>
      </c>
    </row>
  </sheetData>
  <mergeCells count="3">
    <mergeCell ref="I7:J7"/>
    <mergeCell ref="K7:L7"/>
    <mergeCell ref="M7:N7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4F60-1530-4406-964C-EBE8F1F487EB}">
  <dimension ref="A1:BC141"/>
  <sheetViews>
    <sheetView zoomScale="85" zoomScaleNormal="85" workbookViewId="0">
      <pane xSplit="3" ySplit="8" topLeftCell="AG9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2.75" x14ac:dyDescent="0.2"/>
  <cols>
    <col min="1" max="1" width="9.140625" style="24"/>
    <col min="2" max="2" width="52.5703125" style="24" bestFit="1" customWidth="1"/>
    <col min="3" max="3" width="37.42578125" style="24" bestFit="1" customWidth="1"/>
    <col min="4" max="48" width="15.7109375" style="24" customWidth="1"/>
    <col min="49" max="49" width="14.5703125" style="24" bestFit="1" customWidth="1"/>
    <col min="50" max="50" width="17" style="24" customWidth="1"/>
    <col min="51" max="51" width="14.28515625" style="24" bestFit="1" customWidth="1"/>
    <col min="52" max="52" width="20.28515625" style="24" bestFit="1" customWidth="1"/>
    <col min="53" max="55" width="18.28515625" style="24" bestFit="1" customWidth="1"/>
    <col min="56" max="16384" width="9.140625" style="24"/>
  </cols>
  <sheetData>
    <row r="1" spans="1:55" ht="15" x14ac:dyDescent="0.25">
      <c r="A1" s="72" t="s">
        <v>114</v>
      </c>
    </row>
    <row r="2" spans="1:55" ht="15" x14ac:dyDescent="0.25">
      <c r="A2" s="72" t="s">
        <v>112</v>
      </c>
    </row>
    <row r="7" spans="1:55" x14ac:dyDescent="0.2">
      <c r="AX7" s="24" t="s">
        <v>59</v>
      </c>
    </row>
    <row r="8" spans="1:55" x14ac:dyDescent="0.2">
      <c r="D8" s="32">
        <v>44013</v>
      </c>
      <c r="E8" s="32">
        <v>44074</v>
      </c>
      <c r="F8" s="32">
        <v>44104</v>
      </c>
      <c r="G8" s="32">
        <v>44105</v>
      </c>
      <c r="H8" s="32">
        <v>44136</v>
      </c>
      <c r="I8" s="32">
        <v>44166</v>
      </c>
      <c r="J8" s="32">
        <v>44197</v>
      </c>
      <c r="K8" s="32">
        <v>44228</v>
      </c>
      <c r="L8" s="32">
        <v>44256</v>
      </c>
      <c r="M8" s="32">
        <v>44287</v>
      </c>
      <c r="N8" s="32">
        <v>44317</v>
      </c>
      <c r="O8" s="32">
        <v>44348</v>
      </c>
      <c r="P8" s="32">
        <v>44378</v>
      </c>
      <c r="Q8" s="32">
        <v>44409</v>
      </c>
      <c r="R8" s="32">
        <v>44440</v>
      </c>
      <c r="S8" s="32">
        <v>44470</v>
      </c>
      <c r="T8" s="32">
        <v>44501</v>
      </c>
      <c r="U8" s="32">
        <v>44531</v>
      </c>
      <c r="V8" s="32">
        <v>44562</v>
      </c>
      <c r="W8" s="32">
        <v>44593</v>
      </c>
      <c r="X8" s="32">
        <v>44621</v>
      </c>
      <c r="Y8" s="32">
        <v>44652</v>
      </c>
      <c r="Z8" s="32">
        <v>44682</v>
      </c>
      <c r="AA8" s="32">
        <v>44713</v>
      </c>
      <c r="AB8" s="32">
        <v>44743</v>
      </c>
      <c r="AC8" s="32">
        <v>44774</v>
      </c>
      <c r="AD8" s="32">
        <v>44805</v>
      </c>
      <c r="AE8" s="32">
        <v>44835</v>
      </c>
      <c r="AF8" s="32">
        <v>44866</v>
      </c>
      <c r="AG8" s="32">
        <v>44896</v>
      </c>
      <c r="AH8" s="32" t="s">
        <v>95</v>
      </c>
      <c r="AI8" s="32" t="s">
        <v>54</v>
      </c>
      <c r="AJ8" s="32">
        <v>44927</v>
      </c>
      <c r="AK8" s="32">
        <v>44958</v>
      </c>
      <c r="AL8" s="32">
        <v>44986</v>
      </c>
      <c r="AM8" s="32">
        <v>45017</v>
      </c>
      <c r="AN8" s="32">
        <v>45047</v>
      </c>
      <c r="AO8" s="32">
        <v>45078</v>
      </c>
      <c r="AP8" s="32">
        <v>45108</v>
      </c>
      <c r="AQ8" s="32">
        <v>45139</v>
      </c>
      <c r="AR8" s="32">
        <v>45170</v>
      </c>
      <c r="AS8" s="32">
        <v>45200</v>
      </c>
      <c r="AT8" s="32">
        <v>45231</v>
      </c>
      <c r="AU8" s="32">
        <v>45261</v>
      </c>
      <c r="AV8" s="32" t="s">
        <v>98</v>
      </c>
      <c r="AW8" s="32" t="s">
        <v>55</v>
      </c>
      <c r="AX8" s="44" t="s">
        <v>104</v>
      </c>
      <c r="AY8" s="44" t="s">
        <v>105</v>
      </c>
      <c r="AZ8" s="44" t="s">
        <v>106</v>
      </c>
      <c r="BA8" s="44" t="s">
        <v>107</v>
      </c>
      <c r="BB8" s="44" t="s">
        <v>108</v>
      </c>
      <c r="BC8" s="44" t="s">
        <v>109</v>
      </c>
    </row>
    <row r="9" spans="1:55" x14ac:dyDescent="0.2">
      <c r="B9" s="62" t="s">
        <v>26</v>
      </c>
    </row>
    <row r="11" spans="1:55" ht="15" x14ac:dyDescent="0.25">
      <c r="B11" s="25" t="s">
        <v>27</v>
      </c>
      <c r="C11" s="26" t="s">
        <v>28</v>
      </c>
      <c r="D11" s="36">
        <v>1134734.6299999999</v>
      </c>
      <c r="E11" s="36">
        <v>1134734.6299999999</v>
      </c>
      <c r="F11" s="36">
        <v>1134734.6299999999</v>
      </c>
      <c r="G11" s="36">
        <v>1134734.6299999999</v>
      </c>
      <c r="H11" s="36">
        <v>1134734.6299999999</v>
      </c>
      <c r="I11" s="36">
        <v>1134734.6299999999</v>
      </c>
      <c r="J11" s="36">
        <v>1134734.6299999999</v>
      </c>
      <c r="K11" s="36">
        <v>1134734.6299999999</v>
      </c>
      <c r="L11" s="36">
        <v>1134734.6299999999</v>
      </c>
      <c r="M11" s="36">
        <v>1134734.6299999999</v>
      </c>
      <c r="N11" s="36">
        <v>1134734.6299999999</v>
      </c>
      <c r="O11" s="36">
        <v>1134734.6299999999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/>
      <c r="AI11" s="36"/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/>
    </row>
    <row r="12" spans="1:55" ht="15" x14ac:dyDescent="0.25">
      <c r="B12" s="27" t="s">
        <v>30</v>
      </c>
      <c r="C12" s="27"/>
      <c r="D12" s="36">
        <v>1134734.6299999999</v>
      </c>
      <c r="E12" s="36">
        <v>1134734.6299999999</v>
      </c>
      <c r="F12" s="36">
        <v>1134734.6299999999</v>
      </c>
      <c r="G12" s="36">
        <v>1134734.6299999999</v>
      </c>
      <c r="H12" s="36">
        <v>1134734.6299999999</v>
      </c>
      <c r="I12" s="36">
        <v>1134734.6299999999</v>
      </c>
      <c r="J12" s="36">
        <v>1134734.6299999999</v>
      </c>
      <c r="K12" s="36">
        <v>1134734.6299999999</v>
      </c>
      <c r="L12" s="36">
        <v>1134734.6299999999</v>
      </c>
      <c r="M12" s="36">
        <v>1134734.6299999999</v>
      </c>
      <c r="N12" s="36">
        <v>1134734.6299999999</v>
      </c>
      <c r="O12" s="36">
        <v>1134734.6299999999</v>
      </c>
      <c r="P12" s="36">
        <v>1134734.6299999999</v>
      </c>
      <c r="Q12" s="36">
        <v>1134734.6299999999</v>
      </c>
      <c r="R12" s="36">
        <v>1134734.6299999999</v>
      </c>
      <c r="S12" s="36">
        <v>1134734.6299999999</v>
      </c>
      <c r="T12" s="36">
        <v>1134734.6299999999</v>
      </c>
      <c r="U12" s="36">
        <v>1134734.6299999999</v>
      </c>
      <c r="V12" s="36">
        <v>1134734.6299999999</v>
      </c>
      <c r="W12" s="36">
        <v>1134734.6299999999</v>
      </c>
      <c r="X12" s="36">
        <v>1134734.6299999999</v>
      </c>
      <c r="Y12" s="36">
        <v>1134734.6299999999</v>
      </c>
      <c r="Z12" s="36">
        <v>1134734.6299999999</v>
      </c>
      <c r="AA12" s="36">
        <v>1134734.6299999999</v>
      </c>
      <c r="AB12" s="36">
        <v>1134734.6299999999</v>
      </c>
      <c r="AC12" s="36">
        <v>1134734.6299999999</v>
      </c>
      <c r="AD12" s="36">
        <v>1134734.6299999999</v>
      </c>
      <c r="AE12" s="36">
        <v>1134734.6299999999</v>
      </c>
      <c r="AF12" s="36">
        <v>1134734.6299999999</v>
      </c>
      <c r="AG12" s="36">
        <v>1134734.6299999999</v>
      </c>
      <c r="AH12" s="36"/>
      <c r="AI12" s="36"/>
      <c r="AJ12" s="36">
        <v>1134734.6299999999</v>
      </c>
      <c r="AK12" s="36">
        <v>1134734.6299999999</v>
      </c>
      <c r="AL12" s="36">
        <v>1134734.6299999999</v>
      </c>
      <c r="AM12" s="36">
        <v>1134734.6299999999</v>
      </c>
      <c r="AN12" s="36">
        <v>1134734.6299999999</v>
      </c>
      <c r="AO12" s="36">
        <v>1134734.6299999999</v>
      </c>
      <c r="AP12" s="36">
        <v>1134734.6299999999</v>
      </c>
      <c r="AQ12" s="36">
        <v>1134734.6299999999</v>
      </c>
      <c r="AR12" s="36">
        <v>1134734.6299999999</v>
      </c>
      <c r="AS12" s="36">
        <v>1134734.6299999999</v>
      </c>
      <c r="AT12" s="36">
        <v>1134734.6299999999</v>
      </c>
      <c r="AU12" s="36">
        <v>1134734.6299999999</v>
      </c>
      <c r="AV12" s="36"/>
    </row>
    <row r="13" spans="1:55" ht="15" x14ac:dyDescent="0.25">
      <c r="B13" s="26" t="s">
        <v>31</v>
      </c>
      <c r="C13" s="26" t="s">
        <v>32</v>
      </c>
      <c r="D13" s="36">
        <v>3498.8300000000004</v>
      </c>
      <c r="E13" s="36">
        <v>3498.8300000000004</v>
      </c>
      <c r="F13" s="36">
        <v>3498.8300000000004</v>
      </c>
      <c r="G13" s="36">
        <v>3498.8300000000004</v>
      </c>
      <c r="H13" s="36">
        <v>3498.8300000000004</v>
      </c>
      <c r="I13" s="36">
        <v>3498.8300000000004</v>
      </c>
      <c r="J13" s="36">
        <v>3498.8300000000004</v>
      </c>
      <c r="K13" s="36">
        <v>3498.8300000000004</v>
      </c>
      <c r="L13" s="36">
        <v>3498.8300000000004</v>
      </c>
      <c r="M13" s="36">
        <v>3498.8300000000004</v>
      </c>
      <c r="N13" s="36">
        <v>3498.8300000000004</v>
      </c>
      <c r="O13" s="36">
        <v>3498.8300000000004</v>
      </c>
      <c r="P13" s="36">
        <v>3498.8300000000004</v>
      </c>
      <c r="Q13" s="36">
        <v>3498.8300000000004</v>
      </c>
      <c r="R13" s="36">
        <v>3498.8300000000004</v>
      </c>
      <c r="S13" s="36">
        <v>3498.8300000000004</v>
      </c>
      <c r="T13" s="36">
        <v>3498.8300000000004</v>
      </c>
      <c r="U13" s="36">
        <v>3498.8300000000004</v>
      </c>
      <c r="V13" s="36">
        <v>3498.8300000000004</v>
      </c>
      <c r="W13" s="36">
        <v>3498.8300000000004</v>
      </c>
      <c r="X13" s="36">
        <v>3498.8300000000004</v>
      </c>
      <c r="Y13" s="36">
        <v>3498.8300000000004</v>
      </c>
      <c r="Z13" s="36">
        <v>3498.8300000000004</v>
      </c>
      <c r="AA13" s="36">
        <v>3498.8300000000004</v>
      </c>
      <c r="AB13" s="36">
        <v>3498.8300000000004</v>
      </c>
      <c r="AC13" s="36">
        <v>3498.8300000000004</v>
      </c>
      <c r="AD13" s="36">
        <v>3498.8300000000004</v>
      </c>
      <c r="AE13" s="36">
        <v>3498.8300000000004</v>
      </c>
      <c r="AF13" s="36">
        <v>3498.8300000000004</v>
      </c>
      <c r="AG13" s="36">
        <v>3498.8300000000004</v>
      </c>
      <c r="AH13" s="36"/>
      <c r="AI13" s="36"/>
      <c r="AJ13" s="36">
        <v>3498.8300000000004</v>
      </c>
      <c r="AK13" s="36">
        <v>3498.8300000000004</v>
      </c>
      <c r="AL13" s="36">
        <v>3498.8300000000004</v>
      </c>
      <c r="AM13" s="36">
        <v>3498.8300000000004</v>
      </c>
      <c r="AN13" s="36">
        <v>3498.8300000000004</v>
      </c>
      <c r="AO13" s="36">
        <v>3498.8300000000004</v>
      </c>
      <c r="AP13" s="36">
        <v>3498.8300000000004</v>
      </c>
      <c r="AQ13" s="36">
        <v>3498.8300000000004</v>
      </c>
      <c r="AR13" s="36">
        <v>3498.8300000000004</v>
      </c>
      <c r="AS13" s="36">
        <v>3498.8300000000004</v>
      </c>
      <c r="AT13" s="36">
        <v>3498.8300000000004</v>
      </c>
      <c r="AU13" s="36">
        <v>3498.8300000000004</v>
      </c>
      <c r="AV13" s="36"/>
    </row>
    <row r="14" spans="1:55" ht="15" x14ac:dyDescent="0.25">
      <c r="B14" s="26"/>
      <c r="C14" s="26" t="s">
        <v>33</v>
      </c>
      <c r="D14" s="36">
        <v>7396.43</v>
      </c>
      <c r="E14" s="36">
        <v>7396.43</v>
      </c>
      <c r="F14" s="36">
        <v>7396.43</v>
      </c>
      <c r="G14" s="36">
        <v>7396.43</v>
      </c>
      <c r="H14" s="36">
        <v>7396.43</v>
      </c>
      <c r="I14" s="36">
        <v>7396.43</v>
      </c>
      <c r="J14" s="36">
        <v>7396.43</v>
      </c>
      <c r="K14" s="36">
        <v>7396.43</v>
      </c>
      <c r="L14" s="36">
        <v>7396.43</v>
      </c>
      <c r="M14" s="36">
        <v>7396.43</v>
      </c>
      <c r="N14" s="36">
        <v>7396.43</v>
      </c>
      <c r="O14" s="36">
        <v>7396.43</v>
      </c>
      <c r="P14" s="36">
        <v>7396.43</v>
      </c>
      <c r="Q14" s="36">
        <v>7396.43</v>
      </c>
      <c r="R14" s="36">
        <v>7396.43</v>
      </c>
      <c r="S14" s="36">
        <v>7396.43</v>
      </c>
      <c r="T14" s="36">
        <v>7396.43</v>
      </c>
      <c r="U14" s="36">
        <v>7396.43</v>
      </c>
      <c r="V14" s="36">
        <v>7396.43</v>
      </c>
      <c r="W14" s="36">
        <v>7396.43</v>
      </c>
      <c r="X14" s="36">
        <v>7396.43</v>
      </c>
      <c r="Y14" s="36">
        <v>7396.43</v>
      </c>
      <c r="Z14" s="36">
        <v>7396.43</v>
      </c>
      <c r="AA14" s="36">
        <v>7396.43</v>
      </c>
      <c r="AB14" s="36">
        <v>7396.43</v>
      </c>
      <c r="AC14" s="36">
        <v>7396.43</v>
      </c>
      <c r="AD14" s="36">
        <v>7396.43</v>
      </c>
      <c r="AE14" s="36">
        <v>7396.43</v>
      </c>
      <c r="AF14" s="36">
        <v>7396.43</v>
      </c>
      <c r="AG14" s="36">
        <v>7396.43</v>
      </c>
      <c r="AH14" s="36"/>
      <c r="AI14" s="36"/>
      <c r="AJ14" s="36">
        <v>7396.43</v>
      </c>
      <c r="AK14" s="36">
        <v>7396.43</v>
      </c>
      <c r="AL14" s="36">
        <v>7396.43</v>
      </c>
      <c r="AM14" s="36">
        <v>7396.43</v>
      </c>
      <c r="AN14" s="36">
        <v>7396.43</v>
      </c>
      <c r="AO14" s="36">
        <v>7396.43</v>
      </c>
      <c r="AP14" s="36">
        <v>7396.43</v>
      </c>
      <c r="AQ14" s="36">
        <v>7396.43</v>
      </c>
      <c r="AR14" s="36">
        <v>7396.43</v>
      </c>
      <c r="AS14" s="36">
        <v>7396.43</v>
      </c>
      <c r="AT14" s="36">
        <v>7396.43</v>
      </c>
      <c r="AU14" s="36">
        <v>7396.43</v>
      </c>
      <c r="AV14" s="36"/>
    </row>
    <row r="15" spans="1:55" ht="15" x14ac:dyDescent="0.25">
      <c r="B15" s="26"/>
      <c r="C15" s="26" t="s">
        <v>34</v>
      </c>
      <c r="D15" s="36">
        <v>25023.759999999998</v>
      </c>
      <c r="E15" s="36">
        <v>25023.759999999998</v>
      </c>
      <c r="F15" s="36">
        <v>25023.759999999998</v>
      </c>
      <c r="G15" s="36">
        <v>25023.759999999998</v>
      </c>
      <c r="H15" s="36">
        <v>25023.759999999998</v>
      </c>
      <c r="I15" s="36">
        <v>25023.759999999998</v>
      </c>
      <c r="J15" s="36">
        <v>25023.759999999998</v>
      </c>
      <c r="K15" s="36">
        <v>25023.759999999998</v>
      </c>
      <c r="L15" s="36">
        <v>25023.759999999998</v>
      </c>
      <c r="M15" s="36">
        <v>25023.759999999998</v>
      </c>
      <c r="N15" s="36">
        <v>25023.759999999998</v>
      </c>
      <c r="O15" s="36">
        <v>25023.759999999998</v>
      </c>
      <c r="P15" s="36">
        <v>25023.759999999998</v>
      </c>
      <c r="Q15" s="36">
        <v>25023.759999999998</v>
      </c>
      <c r="R15" s="36">
        <v>25023.759999999998</v>
      </c>
      <c r="S15" s="36">
        <v>25023.759999999998</v>
      </c>
      <c r="T15" s="36">
        <v>25023.759999999998</v>
      </c>
      <c r="U15" s="36">
        <v>25023.759999999998</v>
      </c>
      <c r="V15" s="36">
        <v>25023.759999999998</v>
      </c>
      <c r="W15" s="36">
        <v>25023.759999999998</v>
      </c>
      <c r="X15" s="36">
        <v>25023.759999999998</v>
      </c>
      <c r="Y15" s="36">
        <v>25023.759999999998</v>
      </c>
      <c r="Z15" s="36">
        <v>25023.759999999998</v>
      </c>
      <c r="AA15" s="36">
        <v>25023.759999999998</v>
      </c>
      <c r="AB15" s="36">
        <v>25023.759999999998</v>
      </c>
      <c r="AC15" s="36">
        <v>25023.759999999998</v>
      </c>
      <c r="AD15" s="36">
        <v>25023.759999999998</v>
      </c>
      <c r="AE15" s="36">
        <v>25023.759999999998</v>
      </c>
      <c r="AF15" s="36">
        <v>25023.759999999998</v>
      </c>
      <c r="AG15" s="36">
        <v>25023.759999999998</v>
      </c>
      <c r="AH15" s="36"/>
      <c r="AI15" s="36"/>
      <c r="AJ15" s="36">
        <v>25023.759999999998</v>
      </c>
      <c r="AK15" s="36">
        <v>25023.759999999998</v>
      </c>
      <c r="AL15" s="36">
        <v>25023.759999999998</v>
      </c>
      <c r="AM15" s="36">
        <v>25023.759999999998</v>
      </c>
      <c r="AN15" s="36">
        <v>25023.759999999998</v>
      </c>
      <c r="AO15" s="36">
        <v>25023.759999999998</v>
      </c>
      <c r="AP15" s="36">
        <v>25023.759999999998</v>
      </c>
      <c r="AQ15" s="36">
        <v>25023.759999999998</v>
      </c>
      <c r="AR15" s="36">
        <v>25023.759999999998</v>
      </c>
      <c r="AS15" s="36">
        <v>25023.759999999998</v>
      </c>
      <c r="AT15" s="36">
        <v>25023.759999999998</v>
      </c>
      <c r="AU15" s="36">
        <v>25023.759999999998</v>
      </c>
      <c r="AV15" s="36"/>
    </row>
    <row r="16" spans="1:55" ht="15" x14ac:dyDescent="0.25">
      <c r="B16" s="26"/>
      <c r="C16" s="26" t="s">
        <v>35</v>
      </c>
      <c r="D16" s="36">
        <v>3915.1600000000008</v>
      </c>
      <c r="E16" s="36">
        <v>3915.1600000000008</v>
      </c>
      <c r="F16" s="36">
        <v>3915.1600000000008</v>
      </c>
      <c r="G16" s="36">
        <v>3915.1600000000008</v>
      </c>
      <c r="H16" s="36">
        <v>3915.1600000000008</v>
      </c>
      <c r="I16" s="36">
        <v>3915.1600000000008</v>
      </c>
      <c r="J16" s="36">
        <v>3915.1600000000008</v>
      </c>
      <c r="K16" s="36">
        <v>3915.1600000000008</v>
      </c>
      <c r="L16" s="36">
        <v>3915.1600000000008</v>
      </c>
      <c r="M16" s="36">
        <v>3915.1600000000008</v>
      </c>
      <c r="N16" s="36">
        <v>3915.1600000000008</v>
      </c>
      <c r="O16" s="36">
        <v>3915.1600000000008</v>
      </c>
      <c r="P16" s="36">
        <v>3915.1600000000008</v>
      </c>
      <c r="Q16" s="36">
        <v>3915.1600000000008</v>
      </c>
      <c r="R16" s="36">
        <v>3915.1600000000008</v>
      </c>
      <c r="S16" s="36">
        <v>3915.1600000000008</v>
      </c>
      <c r="T16" s="36">
        <v>3915.1600000000008</v>
      </c>
      <c r="U16" s="36">
        <v>3915.1600000000008</v>
      </c>
      <c r="V16" s="36">
        <v>3915.1600000000008</v>
      </c>
      <c r="W16" s="36">
        <v>3915.1600000000008</v>
      </c>
      <c r="X16" s="36">
        <v>3915.1600000000008</v>
      </c>
      <c r="Y16" s="36">
        <v>3915.1600000000008</v>
      </c>
      <c r="Z16" s="36">
        <v>3915.1600000000008</v>
      </c>
      <c r="AA16" s="36">
        <v>3915.1600000000008</v>
      </c>
      <c r="AB16" s="36">
        <v>3915.1600000000008</v>
      </c>
      <c r="AC16" s="36">
        <v>3915.1600000000008</v>
      </c>
      <c r="AD16" s="36">
        <v>3915.1600000000008</v>
      </c>
      <c r="AE16" s="36">
        <v>3915.1600000000008</v>
      </c>
      <c r="AF16" s="36">
        <v>3915.1600000000008</v>
      </c>
      <c r="AG16" s="36">
        <v>3915.1600000000008</v>
      </c>
      <c r="AH16" s="36"/>
      <c r="AI16" s="36"/>
      <c r="AJ16" s="36">
        <v>3915.1600000000008</v>
      </c>
      <c r="AK16" s="36">
        <v>3915.1600000000008</v>
      </c>
      <c r="AL16" s="36">
        <v>3915.1600000000008</v>
      </c>
      <c r="AM16" s="36">
        <v>3915.1600000000008</v>
      </c>
      <c r="AN16" s="36">
        <v>3915.1600000000008</v>
      </c>
      <c r="AO16" s="36">
        <v>3915.1600000000008</v>
      </c>
      <c r="AP16" s="36">
        <v>3915.1600000000008</v>
      </c>
      <c r="AQ16" s="36">
        <v>3915.1600000000008</v>
      </c>
      <c r="AR16" s="36">
        <v>3915.1600000000008</v>
      </c>
      <c r="AS16" s="36">
        <v>3915.1600000000008</v>
      </c>
      <c r="AT16" s="36">
        <v>3915.1600000000008</v>
      </c>
      <c r="AU16" s="36">
        <v>3915.1600000000008</v>
      </c>
      <c r="AV16" s="36"/>
    </row>
    <row r="17" spans="2:48" ht="15" x14ac:dyDescent="0.25">
      <c r="B17" s="26"/>
      <c r="C17" s="26" t="s">
        <v>36</v>
      </c>
      <c r="D17" s="36">
        <v>29385.419999999995</v>
      </c>
      <c r="E17" s="36">
        <v>29385.419999999995</v>
      </c>
      <c r="F17" s="36">
        <v>29385.419999999995</v>
      </c>
      <c r="G17" s="36">
        <v>29385.419999999995</v>
      </c>
      <c r="H17" s="36">
        <v>29385.419999999995</v>
      </c>
      <c r="I17" s="36">
        <v>29385.419999999995</v>
      </c>
      <c r="J17" s="36">
        <v>29385.419999999995</v>
      </c>
      <c r="K17" s="36">
        <v>29385.419999999995</v>
      </c>
      <c r="L17" s="36">
        <v>29385.419999999995</v>
      </c>
      <c r="M17" s="36">
        <v>29385.419999999995</v>
      </c>
      <c r="N17" s="36">
        <v>29385.419999999995</v>
      </c>
      <c r="O17" s="36">
        <v>29385.419999999995</v>
      </c>
      <c r="P17" s="36">
        <v>29385.419999999995</v>
      </c>
      <c r="Q17" s="36">
        <v>29385.419999999995</v>
      </c>
      <c r="R17" s="36">
        <v>29385.419999999995</v>
      </c>
      <c r="S17" s="36">
        <v>29385.419999999995</v>
      </c>
      <c r="T17" s="36">
        <v>29385.419999999995</v>
      </c>
      <c r="U17" s="36">
        <v>29385.419999999995</v>
      </c>
      <c r="V17" s="36">
        <v>29385.419999999995</v>
      </c>
      <c r="W17" s="36">
        <v>29385.419999999995</v>
      </c>
      <c r="X17" s="36">
        <v>29385.419999999995</v>
      </c>
      <c r="Y17" s="36">
        <v>29385.419999999995</v>
      </c>
      <c r="Z17" s="36">
        <v>29385.419999999995</v>
      </c>
      <c r="AA17" s="36">
        <v>29385.419999999995</v>
      </c>
      <c r="AB17" s="36">
        <v>29385.419999999995</v>
      </c>
      <c r="AC17" s="36">
        <v>29385.419999999995</v>
      </c>
      <c r="AD17" s="36">
        <v>29385.419999999995</v>
      </c>
      <c r="AE17" s="36">
        <v>29385.419999999995</v>
      </c>
      <c r="AF17" s="36">
        <v>29385.419999999995</v>
      </c>
      <c r="AG17" s="36">
        <v>29385.419999999995</v>
      </c>
      <c r="AH17" s="36"/>
      <c r="AI17" s="36"/>
      <c r="AJ17" s="36">
        <v>29385.419999999995</v>
      </c>
      <c r="AK17" s="36">
        <v>29385.419999999995</v>
      </c>
      <c r="AL17" s="36">
        <v>29385.419999999995</v>
      </c>
      <c r="AM17" s="36">
        <v>29385.419999999995</v>
      </c>
      <c r="AN17" s="36">
        <v>29385.419999999995</v>
      </c>
      <c r="AO17" s="36">
        <v>29385.419999999995</v>
      </c>
      <c r="AP17" s="36">
        <v>29385.419999999995</v>
      </c>
      <c r="AQ17" s="36">
        <v>29385.419999999995</v>
      </c>
      <c r="AR17" s="36">
        <v>29385.419999999995</v>
      </c>
      <c r="AS17" s="36">
        <v>29385.419999999995</v>
      </c>
      <c r="AT17" s="36">
        <v>29385.419999999995</v>
      </c>
      <c r="AU17" s="36">
        <v>29385.419999999995</v>
      </c>
      <c r="AV17" s="36"/>
    </row>
    <row r="18" spans="2:48" ht="15" x14ac:dyDescent="0.25">
      <c r="B18" s="26"/>
      <c r="C18" s="26" t="s">
        <v>37</v>
      </c>
      <c r="D18" s="36">
        <v>81853.049999999988</v>
      </c>
      <c r="E18" s="36">
        <v>81853.049999999988</v>
      </c>
      <c r="F18" s="36">
        <v>81853.049999999988</v>
      </c>
      <c r="G18" s="36">
        <v>81853.049999999988</v>
      </c>
      <c r="H18" s="36">
        <v>81853.049999999988</v>
      </c>
      <c r="I18" s="36">
        <v>81853.049999999988</v>
      </c>
      <c r="J18" s="36">
        <v>81853.049999999988</v>
      </c>
      <c r="K18" s="36">
        <v>81853.049999999988</v>
      </c>
      <c r="L18" s="36">
        <v>81853.049999999988</v>
      </c>
      <c r="M18" s="36">
        <v>81853.049999999988</v>
      </c>
      <c r="N18" s="36">
        <v>81853.049999999988</v>
      </c>
      <c r="O18" s="36">
        <v>81853.049999999988</v>
      </c>
      <c r="P18" s="36">
        <v>81853.049999999988</v>
      </c>
      <c r="Q18" s="36">
        <v>81853.049999999988</v>
      </c>
      <c r="R18" s="36">
        <v>81853.049999999988</v>
      </c>
      <c r="S18" s="36">
        <v>81853.049999999988</v>
      </c>
      <c r="T18" s="36">
        <v>81853.049999999988</v>
      </c>
      <c r="U18" s="36">
        <v>81853.049999999988</v>
      </c>
      <c r="V18" s="36">
        <v>81853.049999999988</v>
      </c>
      <c r="W18" s="36">
        <v>81853.049999999988</v>
      </c>
      <c r="X18" s="36">
        <v>81853.049999999988</v>
      </c>
      <c r="Y18" s="36">
        <v>81853.049999999988</v>
      </c>
      <c r="Z18" s="36">
        <v>81853.049999999988</v>
      </c>
      <c r="AA18" s="36">
        <v>81853.049999999988</v>
      </c>
      <c r="AB18" s="36">
        <v>81853.049999999988</v>
      </c>
      <c r="AC18" s="36">
        <v>81853.049999999988</v>
      </c>
      <c r="AD18" s="36">
        <v>81853.049999999988</v>
      </c>
      <c r="AE18" s="36">
        <v>81853.049999999988</v>
      </c>
      <c r="AF18" s="36">
        <v>81853.049999999988</v>
      </c>
      <c r="AG18" s="36">
        <v>81853.049999999988</v>
      </c>
      <c r="AH18" s="36"/>
      <c r="AI18" s="36"/>
      <c r="AJ18" s="36">
        <v>81853.049999999988</v>
      </c>
      <c r="AK18" s="36">
        <v>81853.049999999988</v>
      </c>
      <c r="AL18" s="36">
        <v>81853.049999999988</v>
      </c>
      <c r="AM18" s="36">
        <v>81853.049999999988</v>
      </c>
      <c r="AN18" s="36">
        <v>81853.049999999988</v>
      </c>
      <c r="AO18" s="36">
        <v>81853.049999999988</v>
      </c>
      <c r="AP18" s="36">
        <v>81853.049999999988</v>
      </c>
      <c r="AQ18" s="36">
        <v>81853.049999999988</v>
      </c>
      <c r="AR18" s="36">
        <v>81853.049999999988</v>
      </c>
      <c r="AS18" s="36">
        <v>81853.049999999988</v>
      </c>
      <c r="AT18" s="36">
        <v>81853.049999999988</v>
      </c>
      <c r="AU18" s="36">
        <v>81853.049999999988</v>
      </c>
      <c r="AV18" s="36"/>
    </row>
    <row r="19" spans="2:48" ht="15" x14ac:dyDescent="0.25">
      <c r="B19" s="26"/>
      <c r="C19" s="26" t="s">
        <v>38</v>
      </c>
      <c r="D19" s="36">
        <v>329.11</v>
      </c>
      <c r="E19" s="36">
        <v>329.11</v>
      </c>
      <c r="F19" s="36">
        <v>329.11</v>
      </c>
      <c r="G19" s="36">
        <v>329.11</v>
      </c>
      <c r="H19" s="36">
        <v>329.11</v>
      </c>
      <c r="I19" s="36">
        <v>329.11</v>
      </c>
      <c r="J19" s="36">
        <v>329.11</v>
      </c>
      <c r="K19" s="36">
        <v>329.11</v>
      </c>
      <c r="L19" s="36">
        <v>329.11</v>
      </c>
      <c r="M19" s="36">
        <v>329.11</v>
      </c>
      <c r="N19" s="36">
        <v>329.11</v>
      </c>
      <c r="O19" s="36">
        <v>329.11</v>
      </c>
      <c r="P19" s="36">
        <v>329.11</v>
      </c>
      <c r="Q19" s="36">
        <v>329.11</v>
      </c>
      <c r="R19" s="36">
        <v>329.11</v>
      </c>
      <c r="S19" s="36">
        <v>329.11</v>
      </c>
      <c r="T19" s="36">
        <v>329.11</v>
      </c>
      <c r="U19" s="36">
        <v>329.11</v>
      </c>
      <c r="V19" s="36">
        <v>329.11</v>
      </c>
      <c r="W19" s="36">
        <v>329.11</v>
      </c>
      <c r="X19" s="36">
        <v>329.11</v>
      </c>
      <c r="Y19" s="36">
        <v>329.11</v>
      </c>
      <c r="Z19" s="36">
        <v>329.11</v>
      </c>
      <c r="AA19" s="36">
        <v>329.11</v>
      </c>
      <c r="AB19" s="36">
        <v>329.11</v>
      </c>
      <c r="AC19" s="36">
        <v>329.11</v>
      </c>
      <c r="AD19" s="36">
        <v>329.11</v>
      </c>
      <c r="AE19" s="36">
        <v>329.11</v>
      </c>
      <c r="AF19" s="36">
        <v>329.11</v>
      </c>
      <c r="AG19" s="36">
        <v>329.11</v>
      </c>
      <c r="AH19" s="36"/>
      <c r="AI19" s="36"/>
      <c r="AJ19" s="36">
        <v>329.11</v>
      </c>
      <c r="AK19" s="36">
        <v>329.11</v>
      </c>
      <c r="AL19" s="36">
        <v>329.11</v>
      </c>
      <c r="AM19" s="36">
        <v>329.11</v>
      </c>
      <c r="AN19" s="36">
        <v>329.11</v>
      </c>
      <c r="AO19" s="36">
        <v>329.11</v>
      </c>
      <c r="AP19" s="36">
        <v>329.11</v>
      </c>
      <c r="AQ19" s="36">
        <v>329.11</v>
      </c>
      <c r="AR19" s="36">
        <v>329.11</v>
      </c>
      <c r="AS19" s="36">
        <v>329.11</v>
      </c>
      <c r="AT19" s="36">
        <v>329.11</v>
      </c>
      <c r="AU19" s="36">
        <v>329.11</v>
      </c>
      <c r="AV19" s="36"/>
    </row>
    <row r="20" spans="2:48" ht="15" x14ac:dyDescent="0.25">
      <c r="B20" s="25"/>
      <c r="C20" s="26" t="s">
        <v>39</v>
      </c>
      <c r="D20" s="36">
        <v>8760.23</v>
      </c>
      <c r="E20" s="36">
        <v>8760.23</v>
      </c>
      <c r="F20" s="36">
        <v>8760.23</v>
      </c>
      <c r="G20" s="36">
        <v>8760.23</v>
      </c>
      <c r="H20" s="36">
        <v>8760.23</v>
      </c>
      <c r="I20" s="36">
        <v>8760.23</v>
      </c>
      <c r="J20" s="36">
        <v>8760.23</v>
      </c>
      <c r="K20" s="36">
        <v>8760.23</v>
      </c>
      <c r="L20" s="36">
        <v>8760.23</v>
      </c>
      <c r="M20" s="36">
        <v>8760.23</v>
      </c>
      <c r="N20" s="36">
        <v>8760.23</v>
      </c>
      <c r="O20" s="36">
        <v>8760.23</v>
      </c>
      <c r="P20" s="36">
        <v>8760.23</v>
      </c>
      <c r="Q20" s="36">
        <v>8760.23</v>
      </c>
      <c r="R20" s="36">
        <v>8760.23</v>
      </c>
      <c r="S20" s="36">
        <v>8760.23</v>
      </c>
      <c r="T20" s="36">
        <v>8760.23</v>
      </c>
      <c r="U20" s="36">
        <v>8760.23</v>
      </c>
      <c r="V20" s="36">
        <v>8760.23</v>
      </c>
      <c r="W20" s="36">
        <v>8760.23</v>
      </c>
      <c r="X20" s="36">
        <v>8760.23</v>
      </c>
      <c r="Y20" s="36">
        <v>8760.23</v>
      </c>
      <c r="Z20" s="36">
        <v>8760.23</v>
      </c>
      <c r="AA20" s="36">
        <v>8760.23</v>
      </c>
      <c r="AB20" s="36">
        <v>8760.23</v>
      </c>
      <c r="AC20" s="36">
        <v>8760.23</v>
      </c>
      <c r="AD20" s="36">
        <v>8760.23</v>
      </c>
      <c r="AE20" s="36">
        <v>8760.23</v>
      </c>
      <c r="AF20" s="36">
        <v>8760.23</v>
      </c>
      <c r="AG20" s="36">
        <v>8760.23</v>
      </c>
      <c r="AH20" s="36"/>
      <c r="AI20" s="36"/>
      <c r="AJ20" s="36">
        <v>8760.23</v>
      </c>
      <c r="AK20" s="36">
        <v>8760.23</v>
      </c>
      <c r="AL20" s="36">
        <v>8760.23</v>
      </c>
      <c r="AM20" s="36">
        <v>8760.23</v>
      </c>
      <c r="AN20" s="36">
        <v>8760.23</v>
      </c>
      <c r="AO20" s="36">
        <v>8760.23</v>
      </c>
      <c r="AP20" s="36">
        <v>8760.23</v>
      </c>
      <c r="AQ20" s="36">
        <v>8760.23</v>
      </c>
      <c r="AR20" s="36">
        <v>8760.23</v>
      </c>
      <c r="AS20" s="36">
        <v>8760.23</v>
      </c>
      <c r="AT20" s="36">
        <v>8760.23</v>
      </c>
      <c r="AU20" s="36">
        <v>8760.23</v>
      </c>
      <c r="AV20" s="36"/>
    </row>
    <row r="21" spans="2:48" ht="15" x14ac:dyDescent="0.25">
      <c r="B21" s="27" t="s">
        <v>40</v>
      </c>
      <c r="C21" s="27"/>
      <c r="D21" s="36">
        <v>160161.98999999996</v>
      </c>
      <c r="E21" s="36">
        <v>160161.98999999996</v>
      </c>
      <c r="F21" s="36">
        <v>160161.98999999996</v>
      </c>
      <c r="G21" s="36">
        <v>160161.98999999996</v>
      </c>
      <c r="H21" s="36">
        <v>160161.98999999996</v>
      </c>
      <c r="I21" s="36">
        <v>160161.98999999996</v>
      </c>
      <c r="J21" s="36">
        <v>160161.98999999996</v>
      </c>
      <c r="K21" s="36">
        <v>160161.98999999996</v>
      </c>
      <c r="L21" s="36">
        <v>160161.98999999996</v>
      </c>
      <c r="M21" s="36">
        <v>160161.98999999996</v>
      </c>
      <c r="N21" s="36">
        <v>160161.98999999996</v>
      </c>
      <c r="O21" s="36">
        <v>160161.98999999996</v>
      </c>
      <c r="P21" s="36">
        <v>160161.98999999996</v>
      </c>
      <c r="Q21" s="36">
        <v>160161.98999999996</v>
      </c>
      <c r="R21" s="36">
        <v>160161.98999999996</v>
      </c>
      <c r="S21" s="36">
        <v>160161.98999999996</v>
      </c>
      <c r="T21" s="36">
        <v>160161.98999999996</v>
      </c>
      <c r="U21" s="36">
        <v>160161.98999999996</v>
      </c>
      <c r="V21" s="36">
        <v>160161.98999999996</v>
      </c>
      <c r="W21" s="36">
        <v>160161.98999999996</v>
      </c>
      <c r="X21" s="36">
        <v>160161.98999999996</v>
      </c>
      <c r="Y21" s="36">
        <v>160161.98999999996</v>
      </c>
      <c r="Z21" s="36">
        <v>160161.98999999996</v>
      </c>
      <c r="AA21" s="36">
        <v>160161.98999999996</v>
      </c>
      <c r="AB21" s="36">
        <v>160161.98999999996</v>
      </c>
      <c r="AC21" s="36">
        <v>160161.98999999996</v>
      </c>
      <c r="AD21" s="36">
        <v>160161.98999999996</v>
      </c>
      <c r="AE21" s="36">
        <v>160161.98999999996</v>
      </c>
      <c r="AF21" s="36">
        <v>160161.98999999996</v>
      </c>
      <c r="AG21" s="36">
        <v>160161.98999999996</v>
      </c>
      <c r="AH21" s="36"/>
      <c r="AI21" s="36"/>
      <c r="AJ21" s="36">
        <v>160161.98999999996</v>
      </c>
      <c r="AK21" s="36">
        <v>160161.98999999996</v>
      </c>
      <c r="AL21" s="36">
        <v>160161.98999999996</v>
      </c>
      <c r="AM21" s="36">
        <v>160161.98999999996</v>
      </c>
      <c r="AN21" s="36">
        <v>160161.98999999996</v>
      </c>
      <c r="AO21" s="36">
        <v>160161.98999999996</v>
      </c>
      <c r="AP21" s="36">
        <v>160161.98999999996</v>
      </c>
      <c r="AQ21" s="36">
        <v>160161.98999999996</v>
      </c>
      <c r="AR21" s="36">
        <v>160161.98999999996</v>
      </c>
      <c r="AS21" s="36">
        <v>160161.98999999996</v>
      </c>
      <c r="AT21" s="36">
        <v>160161.98999999996</v>
      </c>
      <c r="AU21" s="36">
        <v>160161.98999999996</v>
      </c>
      <c r="AV21" s="36"/>
    </row>
    <row r="22" spans="2:48" ht="15" x14ac:dyDescent="0.25">
      <c r="B22" s="26" t="s">
        <v>41</v>
      </c>
      <c r="C22" s="26" t="s">
        <v>42</v>
      </c>
      <c r="D22" s="36">
        <v>22833599.510000009</v>
      </c>
      <c r="E22" s="36">
        <v>23253764.670000006</v>
      </c>
      <c r="F22" s="36">
        <v>23679441.230000008</v>
      </c>
      <c r="G22" s="36">
        <v>23679441.230000008</v>
      </c>
      <c r="H22" s="36">
        <v>23679441.230000008</v>
      </c>
      <c r="I22" s="36">
        <v>23679441.230000008</v>
      </c>
      <c r="J22" s="36">
        <v>23679441.230000008</v>
      </c>
      <c r="K22" s="36">
        <v>23679441.230000008</v>
      </c>
      <c r="L22" s="36">
        <v>23679441.230000008</v>
      </c>
      <c r="M22" s="36">
        <v>23679441.230000008</v>
      </c>
      <c r="N22" s="36">
        <v>23679441.230000008</v>
      </c>
      <c r="O22" s="36">
        <v>23679441.230000008</v>
      </c>
      <c r="P22" s="36">
        <v>23679441.230000008</v>
      </c>
      <c r="Q22" s="36">
        <v>23679441.230000008</v>
      </c>
      <c r="R22" s="36">
        <v>23679441.230000008</v>
      </c>
      <c r="S22" s="36">
        <v>23679441.230000008</v>
      </c>
      <c r="T22" s="36">
        <v>23679441.230000008</v>
      </c>
      <c r="U22" s="36">
        <v>23679441.230000008</v>
      </c>
      <c r="V22" s="36">
        <v>23679441.230000008</v>
      </c>
      <c r="W22" s="36">
        <v>23679441.230000008</v>
      </c>
      <c r="X22" s="36">
        <v>23679441.230000008</v>
      </c>
      <c r="Y22" s="36">
        <v>23679441.230000008</v>
      </c>
      <c r="Z22" s="36">
        <v>23679441.230000008</v>
      </c>
      <c r="AA22" s="36">
        <v>23679441.230000008</v>
      </c>
      <c r="AB22" s="36">
        <v>23679441.230000008</v>
      </c>
      <c r="AC22" s="36">
        <v>23679441.230000008</v>
      </c>
      <c r="AD22" s="36">
        <v>23679441.230000008</v>
      </c>
      <c r="AE22" s="36">
        <v>23679441.230000008</v>
      </c>
      <c r="AF22" s="36">
        <v>23679441.230000008</v>
      </c>
      <c r="AG22" s="36">
        <v>23679441.230000008</v>
      </c>
      <c r="AH22" s="36"/>
      <c r="AI22" s="36"/>
      <c r="AJ22" s="36">
        <v>23679441.230000008</v>
      </c>
      <c r="AK22" s="36">
        <v>23679441.230000008</v>
      </c>
      <c r="AL22" s="36">
        <v>23679441.230000008</v>
      </c>
      <c r="AM22" s="36">
        <v>23679441.230000008</v>
      </c>
      <c r="AN22" s="36">
        <v>23679441.230000008</v>
      </c>
      <c r="AO22" s="36">
        <v>23679441.230000008</v>
      </c>
      <c r="AP22" s="36">
        <v>23679441.230000008</v>
      </c>
      <c r="AQ22" s="36">
        <v>23679441.230000008</v>
      </c>
      <c r="AR22" s="36">
        <v>23679441.230000008</v>
      </c>
      <c r="AS22" s="36">
        <v>23679441.230000008</v>
      </c>
      <c r="AT22" s="36">
        <v>23679441.230000008</v>
      </c>
      <c r="AU22" s="36">
        <v>23679441.230000008</v>
      </c>
      <c r="AV22" s="36"/>
    </row>
    <row r="23" spans="2:48" ht="15" x14ac:dyDescent="0.25">
      <c r="B23" s="25"/>
      <c r="C23" s="26" t="s">
        <v>43</v>
      </c>
      <c r="D23" s="36">
        <v>2572994.5000000014</v>
      </c>
      <c r="E23" s="36">
        <v>2589008.8700000015</v>
      </c>
      <c r="F23" s="36">
        <v>2618719.9600000014</v>
      </c>
      <c r="G23" s="36">
        <v>2618719.9600000014</v>
      </c>
      <c r="H23" s="36">
        <v>2618719.9600000014</v>
      </c>
      <c r="I23" s="36">
        <v>2618719.9600000014</v>
      </c>
      <c r="J23" s="36">
        <v>2618719.9600000014</v>
      </c>
      <c r="K23" s="36">
        <v>2618719.9600000014</v>
      </c>
      <c r="L23" s="36">
        <v>2618719.9600000014</v>
      </c>
      <c r="M23" s="36">
        <v>2618719.9600000014</v>
      </c>
      <c r="N23" s="36">
        <v>2618719.9600000014</v>
      </c>
      <c r="O23" s="36">
        <v>2618719.9600000014</v>
      </c>
      <c r="P23" s="36">
        <v>2618719.9600000014</v>
      </c>
      <c r="Q23" s="36">
        <v>2618719.9600000014</v>
      </c>
      <c r="R23" s="36">
        <v>2618719.9600000014</v>
      </c>
      <c r="S23" s="36">
        <v>2618719.9600000014</v>
      </c>
      <c r="T23" s="36">
        <v>2618719.9600000014</v>
      </c>
      <c r="U23" s="36">
        <v>2618719.9600000014</v>
      </c>
      <c r="V23" s="36">
        <v>2618719.9600000014</v>
      </c>
      <c r="W23" s="36">
        <v>2618719.9600000014</v>
      </c>
      <c r="X23" s="36">
        <v>2618719.9600000014</v>
      </c>
      <c r="Y23" s="36">
        <v>2618719.9600000014</v>
      </c>
      <c r="Z23" s="36">
        <v>2618719.9600000014</v>
      </c>
      <c r="AA23" s="36">
        <v>2618719.9600000014</v>
      </c>
      <c r="AB23" s="36">
        <v>2618719.9600000014</v>
      </c>
      <c r="AC23" s="36">
        <v>2618719.9600000014</v>
      </c>
      <c r="AD23" s="36">
        <v>2618719.9600000014</v>
      </c>
      <c r="AE23" s="36">
        <v>2618719.9600000014</v>
      </c>
      <c r="AF23" s="36">
        <v>2618719.9600000014</v>
      </c>
      <c r="AG23" s="36">
        <v>2618719.9600000014</v>
      </c>
      <c r="AH23" s="36"/>
      <c r="AI23" s="36"/>
      <c r="AJ23" s="36">
        <v>2618719.9600000014</v>
      </c>
      <c r="AK23" s="36">
        <v>2618719.9600000014</v>
      </c>
      <c r="AL23" s="36">
        <v>2618719.9600000014</v>
      </c>
      <c r="AM23" s="36">
        <v>2618719.9600000014</v>
      </c>
      <c r="AN23" s="36">
        <v>2618719.9600000014</v>
      </c>
      <c r="AO23" s="36">
        <v>2618719.9600000014</v>
      </c>
      <c r="AP23" s="36">
        <v>2618719.9600000014</v>
      </c>
      <c r="AQ23" s="36">
        <v>2618719.9600000014</v>
      </c>
      <c r="AR23" s="36">
        <v>2618719.9600000014</v>
      </c>
      <c r="AS23" s="36">
        <v>2618719.9600000014</v>
      </c>
      <c r="AT23" s="36">
        <v>2618719.9600000014</v>
      </c>
      <c r="AU23" s="36">
        <v>2618719.9600000014</v>
      </c>
      <c r="AV23" s="36"/>
    </row>
    <row r="24" spans="2:48" ht="15" x14ac:dyDescent="0.25">
      <c r="B24" s="26" t="s">
        <v>41</v>
      </c>
      <c r="C24" s="29"/>
      <c r="D24" s="36">
        <v>25406594.010000009</v>
      </c>
      <c r="E24" s="36">
        <v>25842773.540000007</v>
      </c>
      <c r="F24" s="36">
        <v>26298161.190000009</v>
      </c>
      <c r="G24" s="36">
        <v>26298161.190000009</v>
      </c>
      <c r="H24" s="36">
        <v>26298161.190000009</v>
      </c>
      <c r="I24" s="36">
        <v>26298161.190000009</v>
      </c>
      <c r="J24" s="36">
        <v>26298161.190000009</v>
      </c>
      <c r="K24" s="36">
        <v>26298161.190000009</v>
      </c>
      <c r="L24" s="36">
        <v>26298161.190000009</v>
      </c>
      <c r="M24" s="36">
        <v>26298161.190000009</v>
      </c>
      <c r="N24" s="36">
        <v>26298161.190000009</v>
      </c>
      <c r="O24" s="36">
        <v>26298161.190000009</v>
      </c>
      <c r="P24" s="36">
        <v>26298161.190000009</v>
      </c>
      <c r="Q24" s="36">
        <v>26298161.190000009</v>
      </c>
      <c r="R24" s="36">
        <v>26298161.190000009</v>
      </c>
      <c r="S24" s="36">
        <v>26298161.190000009</v>
      </c>
      <c r="T24" s="36">
        <v>26298161.190000009</v>
      </c>
      <c r="U24" s="36">
        <v>26298161.190000009</v>
      </c>
      <c r="V24" s="36">
        <v>26298161.190000009</v>
      </c>
      <c r="W24" s="36">
        <v>26298161.190000009</v>
      </c>
      <c r="X24" s="36">
        <v>26298161.190000009</v>
      </c>
      <c r="Y24" s="36">
        <v>26298161.190000009</v>
      </c>
      <c r="Z24" s="36">
        <v>26298161.190000009</v>
      </c>
      <c r="AA24" s="36">
        <v>26298161.190000009</v>
      </c>
      <c r="AB24" s="36">
        <v>26298161.190000009</v>
      </c>
      <c r="AC24" s="36">
        <v>26298161.190000009</v>
      </c>
      <c r="AD24" s="36">
        <v>26298161.190000009</v>
      </c>
      <c r="AE24" s="36">
        <v>26298161.190000009</v>
      </c>
      <c r="AF24" s="36">
        <v>26298161.190000009</v>
      </c>
      <c r="AG24" s="36">
        <v>26298161.190000009</v>
      </c>
      <c r="AH24" s="36"/>
      <c r="AI24" s="36"/>
      <c r="AJ24" s="36">
        <v>26298161.190000009</v>
      </c>
      <c r="AK24" s="36">
        <v>26298161.190000009</v>
      </c>
      <c r="AL24" s="36">
        <v>26298161.190000009</v>
      </c>
      <c r="AM24" s="36">
        <v>26298161.190000009</v>
      </c>
      <c r="AN24" s="36">
        <v>26298161.190000009</v>
      </c>
      <c r="AO24" s="36">
        <v>26298161.190000009</v>
      </c>
      <c r="AP24" s="36">
        <v>26298161.190000009</v>
      </c>
      <c r="AQ24" s="36">
        <v>26298161.190000009</v>
      </c>
      <c r="AR24" s="36">
        <v>26298161.190000009</v>
      </c>
      <c r="AS24" s="36">
        <v>26298161.190000009</v>
      </c>
      <c r="AT24" s="36">
        <v>26298161.190000009</v>
      </c>
      <c r="AU24" s="36">
        <v>26298161.190000009</v>
      </c>
      <c r="AV24" s="36"/>
    </row>
    <row r="25" spans="2:48" ht="15" x14ac:dyDescent="0.25">
      <c r="B25" s="30" t="s">
        <v>44</v>
      </c>
      <c r="C25" s="30"/>
      <c r="D25" s="36">
        <v>26701490.63000001</v>
      </c>
      <c r="E25" s="36">
        <v>27137670.160000008</v>
      </c>
      <c r="F25" s="36">
        <v>27593057.81000001</v>
      </c>
      <c r="G25" s="36">
        <v>27593057.81000001</v>
      </c>
      <c r="H25" s="36">
        <v>27593057.81000001</v>
      </c>
      <c r="I25" s="36">
        <v>27593057.81000001</v>
      </c>
      <c r="J25" s="36">
        <v>27593057.81000001</v>
      </c>
      <c r="K25" s="36">
        <v>27593057.81000001</v>
      </c>
      <c r="L25" s="36">
        <v>27593057.81000001</v>
      </c>
      <c r="M25" s="36">
        <v>27593057.81000001</v>
      </c>
      <c r="N25" s="36">
        <v>27593057.81000001</v>
      </c>
      <c r="O25" s="36">
        <v>27593057.81000001</v>
      </c>
      <c r="P25" s="36">
        <v>27593057.81000001</v>
      </c>
      <c r="Q25" s="36">
        <v>27593057.81000001</v>
      </c>
      <c r="R25" s="36">
        <v>27593057.81000001</v>
      </c>
      <c r="S25" s="36">
        <v>27593057.81000001</v>
      </c>
      <c r="T25" s="36">
        <v>27593057.81000001</v>
      </c>
      <c r="U25" s="36">
        <v>27593057.81000001</v>
      </c>
      <c r="V25" s="36">
        <v>27593057.81000001</v>
      </c>
      <c r="W25" s="36">
        <v>27593057.81000001</v>
      </c>
      <c r="X25" s="36">
        <v>27593057.81000001</v>
      </c>
      <c r="Y25" s="36">
        <v>27593057.81000001</v>
      </c>
      <c r="Z25" s="36">
        <v>27593057.81000001</v>
      </c>
      <c r="AA25" s="36">
        <v>27593057.81000001</v>
      </c>
      <c r="AB25" s="36">
        <v>27593057.81000001</v>
      </c>
      <c r="AC25" s="36">
        <v>27593057.81000001</v>
      </c>
      <c r="AD25" s="36">
        <v>27593057.81000001</v>
      </c>
      <c r="AE25" s="36">
        <v>27593057.81000001</v>
      </c>
      <c r="AF25" s="36">
        <v>27593057.81000001</v>
      </c>
      <c r="AG25" s="36">
        <v>27593057.81000001</v>
      </c>
      <c r="AH25" s="36"/>
      <c r="AI25" s="36"/>
      <c r="AJ25" s="36">
        <v>27593057.81000001</v>
      </c>
      <c r="AK25" s="36">
        <v>27593057.81000001</v>
      </c>
      <c r="AL25" s="36">
        <v>27593057.81000001</v>
      </c>
      <c r="AM25" s="36">
        <v>27593057.81000001</v>
      </c>
      <c r="AN25" s="36">
        <v>27593057.81000001</v>
      </c>
      <c r="AO25" s="36">
        <v>27593057.81000001</v>
      </c>
      <c r="AP25" s="36">
        <v>27593057.81000001</v>
      </c>
      <c r="AQ25" s="36">
        <v>27593057.81000001</v>
      </c>
      <c r="AR25" s="36">
        <v>27593057.81000001</v>
      </c>
      <c r="AS25" s="36">
        <v>27593057.81000001</v>
      </c>
      <c r="AT25" s="36">
        <v>27593057.81000001</v>
      </c>
      <c r="AU25" s="36">
        <v>27593057.81000001</v>
      </c>
      <c r="AV25" s="36"/>
    </row>
    <row r="28" spans="2:48" x14ac:dyDescent="0.2">
      <c r="B28" s="62" t="s">
        <v>45</v>
      </c>
    </row>
    <row r="30" spans="2:48" ht="15" x14ac:dyDescent="0.25">
      <c r="B30" s="25" t="s">
        <v>27</v>
      </c>
      <c r="C30" s="26" t="s">
        <v>28</v>
      </c>
      <c r="D30" s="36">
        <v>910170.07000000007</v>
      </c>
      <c r="E30" s="36">
        <v>929082.33000000007</v>
      </c>
      <c r="F30" s="36">
        <v>947994.55</v>
      </c>
      <c r="G30" s="36">
        <v>966906.79383333342</v>
      </c>
      <c r="H30" s="36">
        <v>985819.03766666679</v>
      </c>
      <c r="I30" s="36">
        <v>1004731.2815000002</v>
      </c>
      <c r="J30" s="36">
        <v>1023643.5253333335</v>
      </c>
      <c r="K30" s="36">
        <v>1042555.7691666669</v>
      </c>
      <c r="L30" s="36">
        <v>1061468.0130000003</v>
      </c>
      <c r="M30" s="36">
        <v>1080380.2568333335</v>
      </c>
      <c r="N30" s="36">
        <v>1099292.5006666668</v>
      </c>
      <c r="O30" s="36">
        <v>1118204.7445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/>
      <c r="AI30" s="36"/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/>
    </row>
    <row r="31" spans="2:48" ht="15" x14ac:dyDescent="0.25">
      <c r="B31" s="27" t="s">
        <v>30</v>
      </c>
      <c r="C31" s="27"/>
      <c r="D31" s="36">
        <v>910170.07000000007</v>
      </c>
      <c r="E31" s="36">
        <v>929082.33000000007</v>
      </c>
      <c r="F31" s="36">
        <v>947994.55</v>
      </c>
      <c r="G31" s="36">
        <v>966906.79383333342</v>
      </c>
      <c r="H31" s="36">
        <v>985819.03766666679</v>
      </c>
      <c r="I31" s="36">
        <v>1004731.2815000002</v>
      </c>
      <c r="J31" s="36">
        <v>1023643.5253333335</v>
      </c>
      <c r="K31" s="36">
        <v>1042555.7691666669</v>
      </c>
      <c r="L31" s="36">
        <v>1061468.0130000003</v>
      </c>
      <c r="M31" s="36">
        <v>1080380.2568333335</v>
      </c>
      <c r="N31" s="36">
        <v>1099292.5006666668</v>
      </c>
      <c r="O31" s="36">
        <v>1118204.7445</v>
      </c>
      <c r="P31" s="36">
        <v>1134734.6300000001</v>
      </c>
      <c r="Q31" s="36">
        <v>1134734.6300000001</v>
      </c>
      <c r="R31" s="36">
        <v>1134734.6300000001</v>
      </c>
      <c r="S31" s="36">
        <v>1134734.6300000001</v>
      </c>
      <c r="T31" s="36">
        <v>1134734.6300000001</v>
      </c>
      <c r="U31" s="36">
        <v>1134734.6300000001</v>
      </c>
      <c r="V31" s="36">
        <v>1134734.6300000001</v>
      </c>
      <c r="W31" s="36">
        <v>1134734.6300000001</v>
      </c>
      <c r="X31" s="36">
        <v>1134734.6300000001</v>
      </c>
      <c r="Y31" s="36">
        <v>1134734.6300000001</v>
      </c>
      <c r="Z31" s="36">
        <v>1134734.6300000001</v>
      </c>
      <c r="AA31" s="36">
        <v>1134734.6300000001</v>
      </c>
      <c r="AB31" s="36">
        <v>1134734.6300000001</v>
      </c>
      <c r="AC31" s="36">
        <v>1134734.6300000001</v>
      </c>
      <c r="AD31" s="36">
        <v>1134734.6300000001</v>
      </c>
      <c r="AE31" s="36">
        <v>1134734.6300000001</v>
      </c>
      <c r="AF31" s="36">
        <v>1134734.6300000001</v>
      </c>
      <c r="AG31" s="36">
        <v>1134734.6300000001</v>
      </c>
      <c r="AH31" s="36"/>
      <c r="AI31" s="36"/>
      <c r="AJ31" s="36">
        <v>1134734.6300000001</v>
      </c>
      <c r="AK31" s="36">
        <v>1134734.6300000001</v>
      </c>
      <c r="AL31" s="36">
        <v>1134734.6300000001</v>
      </c>
      <c r="AM31" s="36">
        <v>1134734.6300000001</v>
      </c>
      <c r="AN31" s="36">
        <v>1134734.6300000001</v>
      </c>
      <c r="AO31" s="36">
        <v>1134734.6300000001</v>
      </c>
      <c r="AP31" s="36">
        <v>1134734.6300000001</v>
      </c>
      <c r="AQ31" s="36">
        <v>1134734.6300000001</v>
      </c>
      <c r="AR31" s="36">
        <v>1134734.6300000001</v>
      </c>
      <c r="AS31" s="36">
        <v>1134734.6300000001</v>
      </c>
      <c r="AT31" s="36">
        <v>1134734.6300000001</v>
      </c>
      <c r="AU31" s="36">
        <v>1134734.6300000001</v>
      </c>
      <c r="AV31" s="36"/>
    </row>
    <row r="32" spans="2:48" ht="15" x14ac:dyDescent="0.25">
      <c r="B32" s="26" t="s">
        <v>31</v>
      </c>
      <c r="C32" s="26" t="s">
        <v>32</v>
      </c>
      <c r="D32" s="36">
        <v>165.38180576726666</v>
      </c>
      <c r="E32" s="36">
        <v>175.81998193393335</v>
      </c>
      <c r="F32" s="36">
        <v>186.25815810059999</v>
      </c>
      <c r="G32" s="36">
        <v>196.69633426726665</v>
      </c>
      <c r="H32" s="36">
        <v>207.13451043393331</v>
      </c>
      <c r="I32" s="36">
        <v>217.57268660059998</v>
      </c>
      <c r="J32" s="36">
        <v>228.01086276726664</v>
      </c>
      <c r="K32" s="36">
        <v>238.44903893393331</v>
      </c>
      <c r="L32" s="36">
        <v>248.88721510059997</v>
      </c>
      <c r="M32" s="36">
        <v>259.32539126726664</v>
      </c>
      <c r="N32" s="36">
        <v>269.7635674339333</v>
      </c>
      <c r="O32" s="36">
        <v>280.20174360059997</v>
      </c>
      <c r="P32" s="36">
        <v>290.63991976726663</v>
      </c>
      <c r="Q32" s="36">
        <v>301.0780959339333</v>
      </c>
      <c r="R32" s="36">
        <v>311.51627210059996</v>
      </c>
      <c r="S32" s="36">
        <v>321.95444826726663</v>
      </c>
      <c r="T32" s="36">
        <v>332.39262443393329</v>
      </c>
      <c r="U32" s="36">
        <v>342.83080060059996</v>
      </c>
      <c r="V32" s="36">
        <v>353.26897676726662</v>
      </c>
      <c r="W32" s="36">
        <v>363.70715293393329</v>
      </c>
      <c r="X32" s="36">
        <v>374.14532910059995</v>
      </c>
      <c r="Y32" s="36">
        <v>384.58350526726662</v>
      </c>
      <c r="Z32" s="36">
        <v>395.02168143393328</v>
      </c>
      <c r="AA32" s="36">
        <v>405.45985760059995</v>
      </c>
      <c r="AB32" s="36">
        <v>415.89803376726661</v>
      </c>
      <c r="AC32" s="36">
        <v>426.33620993393328</v>
      </c>
      <c r="AD32" s="36">
        <v>436.77438610059994</v>
      </c>
      <c r="AE32" s="36">
        <v>447.21256226726661</v>
      </c>
      <c r="AF32" s="36">
        <v>457.65073843393327</v>
      </c>
      <c r="AG32" s="36">
        <v>468.08891460059994</v>
      </c>
      <c r="AH32" s="36"/>
      <c r="AI32" s="36"/>
      <c r="AJ32" s="36">
        <v>478.5270907672666</v>
      </c>
      <c r="AK32" s="36">
        <v>488.96526693393326</v>
      </c>
      <c r="AL32" s="36">
        <v>499.40344310059993</v>
      </c>
      <c r="AM32" s="36">
        <v>509.84161926726659</v>
      </c>
      <c r="AN32" s="36">
        <v>520.27979543393326</v>
      </c>
      <c r="AO32" s="36">
        <v>530.71797160059998</v>
      </c>
      <c r="AP32" s="36">
        <v>541.1561477672667</v>
      </c>
      <c r="AQ32" s="36">
        <v>551.59432393393342</v>
      </c>
      <c r="AR32" s="36">
        <v>562.03250010060015</v>
      </c>
      <c r="AS32" s="36">
        <v>572.47067626726687</v>
      </c>
      <c r="AT32" s="36">
        <v>582.90885243393359</v>
      </c>
      <c r="AU32" s="36">
        <v>593.34702860060031</v>
      </c>
      <c r="AV32" s="36"/>
    </row>
    <row r="33" spans="2:48" ht="15" x14ac:dyDescent="0.25">
      <c r="B33" s="26"/>
      <c r="C33" s="26" t="s">
        <v>33</v>
      </c>
      <c r="D33" s="36">
        <v>188.49439429930001</v>
      </c>
      <c r="E33" s="36">
        <v>206.06091554930001</v>
      </c>
      <c r="F33" s="36">
        <v>223.6274367993</v>
      </c>
      <c r="G33" s="36">
        <v>241.19395804929999</v>
      </c>
      <c r="H33" s="36">
        <v>258.76047929930002</v>
      </c>
      <c r="I33" s="36">
        <v>276.32700054930001</v>
      </c>
      <c r="J33" s="36">
        <v>293.8935217993</v>
      </c>
      <c r="K33" s="36">
        <v>311.4600430493</v>
      </c>
      <c r="L33" s="36">
        <v>329.02656429929999</v>
      </c>
      <c r="M33" s="36">
        <v>346.59308554929999</v>
      </c>
      <c r="N33" s="36">
        <v>364.15960679929998</v>
      </c>
      <c r="O33" s="36">
        <v>381.72612804929997</v>
      </c>
      <c r="P33" s="36">
        <v>399.29264929929997</v>
      </c>
      <c r="Q33" s="36">
        <v>416.85917054929996</v>
      </c>
      <c r="R33" s="36">
        <v>434.42569179929995</v>
      </c>
      <c r="S33" s="36">
        <v>451.99221304929995</v>
      </c>
      <c r="T33" s="36">
        <v>469.55873429929994</v>
      </c>
      <c r="U33" s="36">
        <v>487.12525554929994</v>
      </c>
      <c r="V33" s="36">
        <v>504.69177679929993</v>
      </c>
      <c r="W33" s="36">
        <v>522.25829804929992</v>
      </c>
      <c r="X33" s="36">
        <v>539.82481929929997</v>
      </c>
      <c r="Y33" s="36">
        <v>557.39134054930003</v>
      </c>
      <c r="Z33" s="36">
        <v>574.95786179930008</v>
      </c>
      <c r="AA33" s="36">
        <v>592.52438304930013</v>
      </c>
      <c r="AB33" s="36">
        <v>610.09090429930018</v>
      </c>
      <c r="AC33" s="36">
        <v>627.65742554930023</v>
      </c>
      <c r="AD33" s="36">
        <v>645.22394679930028</v>
      </c>
      <c r="AE33" s="36">
        <v>662.79046804930033</v>
      </c>
      <c r="AF33" s="36">
        <v>680.35698929930038</v>
      </c>
      <c r="AG33" s="36">
        <v>697.92351054930043</v>
      </c>
      <c r="AH33" s="36"/>
      <c r="AI33" s="36"/>
      <c r="AJ33" s="36">
        <v>715.49003179930048</v>
      </c>
      <c r="AK33" s="36">
        <v>733.05655304930053</v>
      </c>
      <c r="AL33" s="36">
        <v>750.62307429930058</v>
      </c>
      <c r="AM33" s="36">
        <v>768.18959554930063</v>
      </c>
      <c r="AN33" s="36">
        <v>785.75611679930068</v>
      </c>
      <c r="AO33" s="36">
        <v>803.32263804930074</v>
      </c>
      <c r="AP33" s="36">
        <v>820.88915929930079</v>
      </c>
      <c r="AQ33" s="36">
        <v>838.45568054930084</v>
      </c>
      <c r="AR33" s="36">
        <v>856.02220179930089</v>
      </c>
      <c r="AS33" s="36">
        <v>873.58872304930094</v>
      </c>
      <c r="AT33" s="36">
        <v>891.15524429930099</v>
      </c>
      <c r="AU33" s="36">
        <v>908.72176554930104</v>
      </c>
      <c r="AV33" s="36"/>
    </row>
    <row r="34" spans="2:48" ht="15" x14ac:dyDescent="0.25">
      <c r="B34" s="26"/>
      <c r="C34" s="26" t="s">
        <v>34</v>
      </c>
      <c r="D34" s="36">
        <v>592.14731455053334</v>
      </c>
      <c r="E34" s="36">
        <v>621.75876388386666</v>
      </c>
      <c r="F34" s="36">
        <v>651.37021321719999</v>
      </c>
      <c r="G34" s="36">
        <v>680.98166255053331</v>
      </c>
      <c r="H34" s="36">
        <v>710.59311188386664</v>
      </c>
      <c r="I34" s="36">
        <v>740.20456121719997</v>
      </c>
      <c r="J34" s="36">
        <v>769.81601055053329</v>
      </c>
      <c r="K34" s="36">
        <v>799.42745988386662</v>
      </c>
      <c r="L34" s="36">
        <v>829.03890921719994</v>
      </c>
      <c r="M34" s="36">
        <v>858.65035855053327</v>
      </c>
      <c r="N34" s="36">
        <v>888.2618078838666</v>
      </c>
      <c r="O34" s="36">
        <v>917.87325721719992</v>
      </c>
      <c r="P34" s="36">
        <v>947.48470655053325</v>
      </c>
      <c r="Q34" s="36">
        <v>977.09615588386657</v>
      </c>
      <c r="R34" s="36">
        <v>1006.7076052171999</v>
      </c>
      <c r="S34" s="36">
        <v>1036.3190545505333</v>
      </c>
      <c r="T34" s="36">
        <v>1065.9305038838668</v>
      </c>
      <c r="U34" s="36">
        <v>1095.5419532172002</v>
      </c>
      <c r="V34" s="36">
        <v>1125.1534025505337</v>
      </c>
      <c r="W34" s="36">
        <v>1154.7648518838671</v>
      </c>
      <c r="X34" s="36">
        <v>1184.3763012172005</v>
      </c>
      <c r="Y34" s="36">
        <v>1213.987750550534</v>
      </c>
      <c r="Z34" s="36">
        <v>1243.5991998838674</v>
      </c>
      <c r="AA34" s="36">
        <v>1273.2106492172009</v>
      </c>
      <c r="AB34" s="36">
        <v>1302.8220985505343</v>
      </c>
      <c r="AC34" s="36">
        <v>1332.4335478838677</v>
      </c>
      <c r="AD34" s="36">
        <v>1362.0449972172012</v>
      </c>
      <c r="AE34" s="36">
        <v>1391.6564465505346</v>
      </c>
      <c r="AF34" s="36">
        <v>1421.2678958838681</v>
      </c>
      <c r="AG34" s="36">
        <v>1450.8793452172015</v>
      </c>
      <c r="AH34" s="36"/>
      <c r="AI34" s="36"/>
      <c r="AJ34" s="36">
        <v>1480.4907945505349</v>
      </c>
      <c r="AK34" s="36">
        <v>1510.1022438838684</v>
      </c>
      <c r="AL34" s="36">
        <v>1539.7136932172018</v>
      </c>
      <c r="AM34" s="36">
        <v>1569.3251425505352</v>
      </c>
      <c r="AN34" s="36">
        <v>1598.9365918838687</v>
      </c>
      <c r="AO34" s="36">
        <v>1628.5480412172021</v>
      </c>
      <c r="AP34" s="36">
        <v>1658.1594905505356</v>
      </c>
      <c r="AQ34" s="36">
        <v>1687.770939883869</v>
      </c>
      <c r="AR34" s="36">
        <v>1717.3823892172024</v>
      </c>
      <c r="AS34" s="36">
        <v>1746.9938385505359</v>
      </c>
      <c r="AT34" s="36">
        <v>1776.6052878838693</v>
      </c>
      <c r="AU34" s="36">
        <v>1806.2167372172028</v>
      </c>
      <c r="AV34" s="36"/>
    </row>
    <row r="35" spans="2:48" ht="15" x14ac:dyDescent="0.25">
      <c r="B35" s="26"/>
      <c r="C35" s="26" t="s">
        <v>35</v>
      </c>
      <c r="D35" s="36">
        <v>178.53595369636668</v>
      </c>
      <c r="E35" s="36">
        <v>185.06122036303333</v>
      </c>
      <c r="F35" s="36">
        <v>191.58648702970001</v>
      </c>
      <c r="G35" s="36">
        <v>198.11175369636669</v>
      </c>
      <c r="H35" s="36">
        <v>204.63702036303337</v>
      </c>
      <c r="I35" s="36">
        <v>211.16228702970005</v>
      </c>
      <c r="J35" s="36">
        <v>217.68755369636673</v>
      </c>
      <c r="K35" s="36">
        <v>224.21282036303342</v>
      </c>
      <c r="L35" s="36">
        <v>230.7380870297001</v>
      </c>
      <c r="M35" s="36">
        <v>237.26335369636678</v>
      </c>
      <c r="N35" s="36">
        <v>243.78862036303346</v>
      </c>
      <c r="O35" s="36">
        <v>250.31388702970014</v>
      </c>
      <c r="P35" s="36">
        <v>256.83915369636679</v>
      </c>
      <c r="Q35" s="36">
        <v>263.36442036303345</v>
      </c>
      <c r="R35" s="36">
        <v>269.8896870297001</v>
      </c>
      <c r="S35" s="36">
        <v>276.41495369636675</v>
      </c>
      <c r="T35" s="36">
        <v>282.9402203630334</v>
      </c>
      <c r="U35" s="36">
        <v>289.46548702970006</v>
      </c>
      <c r="V35" s="36">
        <v>295.99075369636671</v>
      </c>
      <c r="W35" s="36">
        <v>302.51602036303336</v>
      </c>
      <c r="X35" s="36">
        <v>309.04128702970002</v>
      </c>
      <c r="Y35" s="36">
        <v>315.56655369636667</v>
      </c>
      <c r="Z35" s="36">
        <v>322.09182036303332</v>
      </c>
      <c r="AA35" s="36">
        <v>328.61708702969997</v>
      </c>
      <c r="AB35" s="36">
        <v>335.14235369636663</v>
      </c>
      <c r="AC35" s="36">
        <v>341.66762036303328</v>
      </c>
      <c r="AD35" s="36">
        <v>348.19288702969993</v>
      </c>
      <c r="AE35" s="36">
        <v>354.71815369636658</v>
      </c>
      <c r="AF35" s="36">
        <v>361.24342036303324</v>
      </c>
      <c r="AG35" s="36">
        <v>367.76868702969989</v>
      </c>
      <c r="AH35" s="36"/>
      <c r="AI35" s="36"/>
      <c r="AJ35" s="36">
        <v>374.29395369636654</v>
      </c>
      <c r="AK35" s="36">
        <v>380.8192203630332</v>
      </c>
      <c r="AL35" s="36">
        <v>387.34448702969985</v>
      </c>
      <c r="AM35" s="36">
        <v>393.8697536963665</v>
      </c>
      <c r="AN35" s="36">
        <v>400.39502036303315</v>
      </c>
      <c r="AO35" s="36">
        <v>406.92028702969981</v>
      </c>
      <c r="AP35" s="36">
        <v>413.44555369636646</v>
      </c>
      <c r="AQ35" s="36">
        <v>419.97082036303311</v>
      </c>
      <c r="AR35" s="36">
        <v>426.49608702969977</v>
      </c>
      <c r="AS35" s="36">
        <v>433.02135369636642</v>
      </c>
      <c r="AT35" s="36">
        <v>439.54662036303307</v>
      </c>
      <c r="AU35" s="36">
        <v>446.07188702969972</v>
      </c>
      <c r="AV35" s="36"/>
    </row>
    <row r="36" spans="2:48" ht="15" x14ac:dyDescent="0.25">
      <c r="B36" s="26"/>
      <c r="C36" s="26" t="s">
        <v>36</v>
      </c>
      <c r="D36" s="36">
        <v>961.90571318889999</v>
      </c>
      <c r="E36" s="36">
        <v>1009.9018991889001</v>
      </c>
      <c r="F36" s="36">
        <v>1057.8980851889003</v>
      </c>
      <c r="G36" s="36">
        <v>1105.8942711889003</v>
      </c>
      <c r="H36" s="36">
        <v>1153.8904571889004</v>
      </c>
      <c r="I36" s="36">
        <v>1201.8866431889005</v>
      </c>
      <c r="J36" s="36">
        <v>1249.8828291889006</v>
      </c>
      <c r="K36" s="36">
        <v>1297.8790151889007</v>
      </c>
      <c r="L36" s="36">
        <v>1345.8752011889007</v>
      </c>
      <c r="M36" s="36">
        <v>1393.8713871889008</v>
      </c>
      <c r="N36" s="36">
        <v>1441.8675731889009</v>
      </c>
      <c r="O36" s="36">
        <v>1489.863759188901</v>
      </c>
      <c r="P36" s="36">
        <v>1537.8599451889011</v>
      </c>
      <c r="Q36" s="36">
        <v>1585.8561311889011</v>
      </c>
      <c r="R36" s="36">
        <v>1633.8523171889012</v>
      </c>
      <c r="S36" s="36">
        <v>1681.8485031889013</v>
      </c>
      <c r="T36" s="36">
        <v>1729.8446891889014</v>
      </c>
      <c r="U36" s="36">
        <v>1777.8408751889015</v>
      </c>
      <c r="V36" s="36">
        <v>1825.8370611889015</v>
      </c>
      <c r="W36" s="36">
        <v>1873.8332471889016</v>
      </c>
      <c r="X36" s="36">
        <v>1921.8294331889017</v>
      </c>
      <c r="Y36" s="36">
        <v>1969.8256191889018</v>
      </c>
      <c r="Z36" s="36">
        <v>2017.8218051889019</v>
      </c>
      <c r="AA36" s="36">
        <v>2065.8179911889019</v>
      </c>
      <c r="AB36" s="36">
        <v>2113.8141771889018</v>
      </c>
      <c r="AC36" s="36">
        <v>2161.8103631889016</v>
      </c>
      <c r="AD36" s="36">
        <v>2209.8065491889015</v>
      </c>
      <c r="AE36" s="36">
        <v>2257.8027351889014</v>
      </c>
      <c r="AF36" s="36">
        <v>2305.7989211889012</v>
      </c>
      <c r="AG36" s="36">
        <v>2353.7951071889011</v>
      </c>
      <c r="AH36" s="36"/>
      <c r="AI36" s="36"/>
      <c r="AJ36" s="36">
        <v>2401.7912931889009</v>
      </c>
      <c r="AK36" s="36">
        <v>2449.7874791889008</v>
      </c>
      <c r="AL36" s="36">
        <v>2497.7836651889006</v>
      </c>
      <c r="AM36" s="36">
        <v>2545.7798511889005</v>
      </c>
      <c r="AN36" s="36">
        <v>2593.7760371889003</v>
      </c>
      <c r="AO36" s="36">
        <v>2641.7722231889002</v>
      </c>
      <c r="AP36" s="36">
        <v>2689.7684091889</v>
      </c>
      <c r="AQ36" s="36">
        <v>2737.7645951888999</v>
      </c>
      <c r="AR36" s="36">
        <v>2785.7607811888997</v>
      </c>
      <c r="AS36" s="36">
        <v>2833.7569671888996</v>
      </c>
      <c r="AT36" s="36">
        <v>2881.7531531888994</v>
      </c>
      <c r="AU36" s="36">
        <v>2929.7493391888993</v>
      </c>
      <c r="AV36" s="36"/>
    </row>
    <row r="37" spans="2:48" ht="15" x14ac:dyDescent="0.25">
      <c r="B37" s="26"/>
      <c r="C37" s="26" t="s">
        <v>37</v>
      </c>
      <c r="D37" s="36">
        <v>4748.3405624610004</v>
      </c>
      <c r="E37" s="36">
        <v>4951.6089699610002</v>
      </c>
      <c r="F37" s="36">
        <v>5154.8773774609999</v>
      </c>
      <c r="G37" s="36">
        <v>5358.1457849609997</v>
      </c>
      <c r="H37" s="36">
        <v>5561.4141924609994</v>
      </c>
      <c r="I37" s="36">
        <v>5764.6825999609991</v>
      </c>
      <c r="J37" s="36">
        <v>5967.9510074609989</v>
      </c>
      <c r="K37" s="36">
        <v>6171.2194149609986</v>
      </c>
      <c r="L37" s="36">
        <v>6374.4878224609984</v>
      </c>
      <c r="M37" s="36">
        <v>6577.7562299609981</v>
      </c>
      <c r="N37" s="36">
        <v>6781.0246374609978</v>
      </c>
      <c r="O37" s="36">
        <v>6984.2930449609976</v>
      </c>
      <c r="P37" s="36">
        <v>7187.5614524609973</v>
      </c>
      <c r="Q37" s="36">
        <v>7390.8298599609971</v>
      </c>
      <c r="R37" s="36">
        <v>7594.0982674609968</v>
      </c>
      <c r="S37" s="36">
        <v>7797.3666749609965</v>
      </c>
      <c r="T37" s="36">
        <v>8000.6350824609963</v>
      </c>
      <c r="U37" s="36">
        <v>8203.903489960996</v>
      </c>
      <c r="V37" s="36">
        <v>8407.1718974609958</v>
      </c>
      <c r="W37" s="36">
        <v>8610.4403049609955</v>
      </c>
      <c r="X37" s="36">
        <v>8813.7087124609952</v>
      </c>
      <c r="Y37" s="36">
        <v>9016.977119960995</v>
      </c>
      <c r="Z37" s="36">
        <v>9220.2455274609947</v>
      </c>
      <c r="AA37" s="36">
        <v>9423.5139349609944</v>
      </c>
      <c r="AB37" s="36">
        <v>9626.7823424609942</v>
      </c>
      <c r="AC37" s="36">
        <v>9830.0507499609939</v>
      </c>
      <c r="AD37" s="36">
        <v>10033.319157460994</v>
      </c>
      <c r="AE37" s="36">
        <v>10236.587564960993</v>
      </c>
      <c r="AF37" s="36">
        <v>10439.855972460993</v>
      </c>
      <c r="AG37" s="36">
        <v>10643.124379960993</v>
      </c>
      <c r="AH37" s="36"/>
      <c r="AI37" s="36"/>
      <c r="AJ37" s="36">
        <v>10846.392787460993</v>
      </c>
      <c r="AK37" s="36">
        <v>11049.661194960992</v>
      </c>
      <c r="AL37" s="36">
        <v>11252.929602460992</v>
      </c>
      <c r="AM37" s="36">
        <v>11456.198009960992</v>
      </c>
      <c r="AN37" s="36">
        <v>11659.466417460992</v>
      </c>
      <c r="AO37" s="36">
        <v>11862.734824960991</v>
      </c>
      <c r="AP37" s="36">
        <v>12066.003232460991</v>
      </c>
      <c r="AQ37" s="36">
        <v>12269.271639960991</v>
      </c>
      <c r="AR37" s="36">
        <v>12472.540047460991</v>
      </c>
      <c r="AS37" s="36">
        <v>12675.80845496099</v>
      </c>
      <c r="AT37" s="36">
        <v>12879.07686246099</v>
      </c>
      <c r="AU37" s="36">
        <v>13082.34526996099</v>
      </c>
      <c r="AV37" s="36"/>
    </row>
    <row r="38" spans="2:48" ht="15" x14ac:dyDescent="0.25">
      <c r="B38" s="26"/>
      <c r="C38" s="26" t="s">
        <v>38</v>
      </c>
      <c r="D38" s="36">
        <v>16.161420468399999</v>
      </c>
      <c r="E38" s="36">
        <v>16.819640468399999</v>
      </c>
      <c r="F38" s="36">
        <v>17.477860468399999</v>
      </c>
      <c r="G38" s="36">
        <v>18.136080468399999</v>
      </c>
      <c r="H38" s="36">
        <v>18.794300468399999</v>
      </c>
      <c r="I38" s="36">
        <v>19.452520468399999</v>
      </c>
      <c r="J38" s="36">
        <v>20.1107404684</v>
      </c>
      <c r="K38" s="36">
        <v>20.7689604684</v>
      </c>
      <c r="L38" s="36">
        <v>21.4271804684</v>
      </c>
      <c r="M38" s="36">
        <v>22.0854004684</v>
      </c>
      <c r="N38" s="36">
        <v>22.7436204684</v>
      </c>
      <c r="O38" s="36">
        <v>23.4018404684</v>
      </c>
      <c r="P38" s="36">
        <v>24.0600604684</v>
      </c>
      <c r="Q38" s="36">
        <v>24.7182804684</v>
      </c>
      <c r="R38" s="36">
        <v>25.3765004684</v>
      </c>
      <c r="S38" s="36">
        <v>26.0347204684</v>
      </c>
      <c r="T38" s="36">
        <v>26.6929404684</v>
      </c>
      <c r="U38" s="36">
        <v>27.3511604684</v>
      </c>
      <c r="V38" s="36">
        <v>28.0093804684</v>
      </c>
      <c r="W38" s="36">
        <v>28.6676004684</v>
      </c>
      <c r="X38" s="36">
        <v>29.3258204684</v>
      </c>
      <c r="Y38" s="36">
        <v>29.9840404684</v>
      </c>
      <c r="Z38" s="36">
        <v>30.6422604684</v>
      </c>
      <c r="AA38" s="36">
        <v>31.3004804684</v>
      </c>
      <c r="AB38" s="36">
        <v>31.9587004684</v>
      </c>
      <c r="AC38" s="36">
        <v>32.616920468399996</v>
      </c>
      <c r="AD38" s="36">
        <v>33.275140468399997</v>
      </c>
      <c r="AE38" s="36">
        <v>33.933360468399997</v>
      </c>
      <c r="AF38" s="36">
        <v>34.591580468399997</v>
      </c>
      <c r="AG38" s="36">
        <v>35.249800468399997</v>
      </c>
      <c r="AH38" s="36"/>
      <c r="AI38" s="36"/>
      <c r="AJ38" s="36">
        <v>35.908020468399997</v>
      </c>
      <c r="AK38" s="36">
        <v>36.566240468399997</v>
      </c>
      <c r="AL38" s="36">
        <v>37.224460468399997</v>
      </c>
      <c r="AM38" s="36">
        <v>37.882680468399997</v>
      </c>
      <c r="AN38" s="36">
        <v>38.540900468399997</v>
      </c>
      <c r="AO38" s="36">
        <v>39.199120468399997</v>
      </c>
      <c r="AP38" s="36">
        <v>39.857340468399997</v>
      </c>
      <c r="AQ38" s="36">
        <v>40.515560468399997</v>
      </c>
      <c r="AR38" s="36">
        <v>41.173780468399997</v>
      </c>
      <c r="AS38" s="36">
        <v>41.832000468399997</v>
      </c>
      <c r="AT38" s="36">
        <v>42.490220468399997</v>
      </c>
      <c r="AU38" s="36">
        <v>43.148440468399997</v>
      </c>
      <c r="AV38" s="36"/>
    </row>
    <row r="39" spans="2:48" ht="15" x14ac:dyDescent="0.25">
      <c r="B39" s="25"/>
      <c r="C39" s="26" t="s">
        <v>39</v>
      </c>
      <c r="D39" s="36">
        <v>344.26488137943329</v>
      </c>
      <c r="E39" s="36">
        <v>363.02637396276668</v>
      </c>
      <c r="F39" s="36">
        <v>381.78786654609996</v>
      </c>
      <c r="G39" s="36">
        <v>400.5493591294333</v>
      </c>
      <c r="H39" s="36">
        <v>419.31085171276663</v>
      </c>
      <c r="I39" s="36">
        <v>438.07234429609997</v>
      </c>
      <c r="J39" s="36">
        <v>456.83383687943331</v>
      </c>
      <c r="K39" s="36">
        <v>475.59532946276664</v>
      </c>
      <c r="L39" s="36">
        <v>494.35682204609998</v>
      </c>
      <c r="M39" s="36">
        <v>513.11831462943326</v>
      </c>
      <c r="N39" s="36">
        <v>531.87980721276654</v>
      </c>
      <c r="O39" s="36">
        <v>550.64129979609982</v>
      </c>
      <c r="P39" s="36">
        <v>569.40279237943309</v>
      </c>
      <c r="Q39" s="36">
        <v>588.16428496276637</v>
      </c>
      <c r="R39" s="36">
        <v>606.92577754609965</v>
      </c>
      <c r="S39" s="36">
        <v>625.68727012943293</v>
      </c>
      <c r="T39" s="36">
        <v>644.44876271276621</v>
      </c>
      <c r="U39" s="36">
        <v>663.21025529609949</v>
      </c>
      <c r="V39" s="36">
        <v>681.97174787943277</v>
      </c>
      <c r="W39" s="36">
        <v>700.73324046276605</v>
      </c>
      <c r="X39" s="36">
        <v>719.49473304609933</v>
      </c>
      <c r="Y39" s="36">
        <v>738.25622562943261</v>
      </c>
      <c r="Z39" s="36">
        <v>757.01771821276589</v>
      </c>
      <c r="AA39" s="36">
        <v>775.77921079609916</v>
      </c>
      <c r="AB39" s="36">
        <v>794.54070337943244</v>
      </c>
      <c r="AC39" s="36">
        <v>813.30219596276572</v>
      </c>
      <c r="AD39" s="36">
        <v>832.063688546099</v>
      </c>
      <c r="AE39" s="36">
        <v>850.82518112943228</v>
      </c>
      <c r="AF39" s="36">
        <v>869.58667371276556</v>
      </c>
      <c r="AG39" s="36">
        <v>888.34816629609884</v>
      </c>
      <c r="AH39" s="36"/>
      <c r="AI39" s="36"/>
      <c r="AJ39" s="36">
        <v>907.10965887943212</v>
      </c>
      <c r="AK39" s="36">
        <v>925.8711514627654</v>
      </c>
      <c r="AL39" s="36">
        <v>944.63264404609868</v>
      </c>
      <c r="AM39" s="36">
        <v>963.39413662943196</v>
      </c>
      <c r="AN39" s="36">
        <v>982.15562921276523</v>
      </c>
      <c r="AO39" s="36">
        <v>1000.9171217960985</v>
      </c>
      <c r="AP39" s="36">
        <v>1019.6786143794318</v>
      </c>
      <c r="AQ39" s="36">
        <v>1038.4401069627652</v>
      </c>
      <c r="AR39" s="36">
        <v>1057.2015995460986</v>
      </c>
      <c r="AS39" s="36">
        <v>1075.963092129432</v>
      </c>
      <c r="AT39" s="36">
        <v>1094.7245847127654</v>
      </c>
      <c r="AU39" s="36">
        <v>1113.4860772960988</v>
      </c>
      <c r="AV39" s="36"/>
    </row>
    <row r="40" spans="2:48" ht="15" x14ac:dyDescent="0.25">
      <c r="B40" s="27" t="s">
        <v>40</v>
      </c>
      <c r="C40" s="27"/>
      <c r="D40" s="36">
        <v>7195.2320458111999</v>
      </c>
      <c r="E40" s="36">
        <v>7530.0577653111995</v>
      </c>
      <c r="F40" s="36">
        <v>7864.8834848112001</v>
      </c>
      <c r="G40" s="36">
        <v>8199.7092043112007</v>
      </c>
      <c r="H40" s="36">
        <v>8534.5349238112012</v>
      </c>
      <c r="I40" s="36">
        <v>8869.3606433112018</v>
      </c>
      <c r="J40" s="36">
        <v>9204.1863628112023</v>
      </c>
      <c r="K40" s="36">
        <v>9539.0120823112029</v>
      </c>
      <c r="L40" s="36">
        <v>9873.8378018112035</v>
      </c>
      <c r="M40" s="36">
        <v>10208.663521311204</v>
      </c>
      <c r="N40" s="36">
        <v>10543.489240811205</v>
      </c>
      <c r="O40" s="36">
        <v>10878.314960311205</v>
      </c>
      <c r="P40" s="36">
        <v>11213.140679811206</v>
      </c>
      <c r="Q40" s="36">
        <v>11547.966399311206</v>
      </c>
      <c r="R40" s="36">
        <v>11882.792118811207</v>
      </c>
      <c r="S40" s="36">
        <v>12217.617838311207</v>
      </c>
      <c r="T40" s="36">
        <v>12552.443557811208</v>
      </c>
      <c r="U40" s="36">
        <v>12887.269277311208</v>
      </c>
      <c r="V40" s="36">
        <v>13222.094996811209</v>
      </c>
      <c r="W40" s="36">
        <v>13556.92071631121</v>
      </c>
      <c r="X40" s="36">
        <v>13891.74643581121</v>
      </c>
      <c r="Y40" s="36">
        <v>14226.572155311211</v>
      </c>
      <c r="Z40" s="36">
        <v>14561.397874811211</v>
      </c>
      <c r="AA40" s="36">
        <v>14896.223594311212</v>
      </c>
      <c r="AB40" s="36">
        <v>15231.049313811212</v>
      </c>
      <c r="AC40" s="36">
        <v>15565.875033311213</v>
      </c>
      <c r="AD40" s="36">
        <v>15900.700752811214</v>
      </c>
      <c r="AE40" s="36">
        <v>16235.526472311214</v>
      </c>
      <c r="AF40" s="36">
        <v>16570.352191811213</v>
      </c>
      <c r="AG40" s="36">
        <v>16905.177911311213</v>
      </c>
      <c r="AH40" s="36"/>
      <c r="AI40" s="36"/>
      <c r="AJ40" s="36">
        <v>17240.003630811214</v>
      </c>
      <c r="AK40" s="36">
        <v>17574.829350311215</v>
      </c>
      <c r="AL40" s="36">
        <v>17909.655069811215</v>
      </c>
      <c r="AM40" s="36">
        <v>18244.480789311216</v>
      </c>
      <c r="AN40" s="36">
        <v>18579.306508811216</v>
      </c>
      <c r="AO40" s="36">
        <v>18914.132228311217</v>
      </c>
      <c r="AP40" s="36">
        <v>19248.957947811217</v>
      </c>
      <c r="AQ40" s="36">
        <v>19583.783667311218</v>
      </c>
      <c r="AR40" s="36">
        <v>19918.609386811218</v>
      </c>
      <c r="AS40" s="36">
        <v>20253.435106311219</v>
      </c>
      <c r="AT40" s="36">
        <v>20588.26082581122</v>
      </c>
      <c r="AU40" s="36">
        <v>20923.08654531122</v>
      </c>
      <c r="AV40" s="36"/>
    </row>
    <row r="41" spans="2:48" s="67" customFormat="1" ht="15" x14ac:dyDescent="0.25">
      <c r="C41" s="65" t="s">
        <v>96</v>
      </c>
      <c r="D41" s="66"/>
      <c r="E41" s="66"/>
      <c r="F41" s="66"/>
      <c r="G41" s="66"/>
      <c r="H41" s="66">
        <f>+H40-G40</f>
        <v>334.82571950000056</v>
      </c>
      <c r="I41" s="66">
        <f t="shared" ref="I41:AG41" si="0">+I40-H40</f>
        <v>334.82571950000056</v>
      </c>
      <c r="J41" s="66">
        <f t="shared" si="0"/>
        <v>334.82571950000056</v>
      </c>
      <c r="K41" s="66">
        <f t="shared" si="0"/>
        <v>334.82571950000056</v>
      </c>
      <c r="L41" s="66">
        <f t="shared" si="0"/>
        <v>334.82571950000056</v>
      </c>
      <c r="M41" s="66">
        <f t="shared" si="0"/>
        <v>334.82571950000056</v>
      </c>
      <c r="N41" s="66">
        <f t="shared" si="0"/>
        <v>334.82571950000056</v>
      </c>
      <c r="O41" s="66">
        <f t="shared" si="0"/>
        <v>334.82571950000056</v>
      </c>
      <c r="P41" s="66">
        <f t="shared" si="0"/>
        <v>334.82571950000056</v>
      </c>
      <c r="Q41" s="66">
        <f t="shared" si="0"/>
        <v>334.82571950000056</v>
      </c>
      <c r="R41" s="66">
        <f t="shared" si="0"/>
        <v>334.82571950000056</v>
      </c>
      <c r="S41" s="66">
        <f t="shared" si="0"/>
        <v>334.82571950000056</v>
      </c>
      <c r="T41" s="66">
        <f t="shared" si="0"/>
        <v>334.82571950000056</v>
      </c>
      <c r="U41" s="66">
        <f t="shared" si="0"/>
        <v>334.82571950000056</v>
      </c>
      <c r="V41" s="66">
        <f t="shared" si="0"/>
        <v>334.82571950000056</v>
      </c>
      <c r="W41" s="66">
        <f t="shared" si="0"/>
        <v>334.82571950000056</v>
      </c>
      <c r="X41" s="66">
        <f t="shared" si="0"/>
        <v>334.82571950000056</v>
      </c>
      <c r="Y41" s="66">
        <f t="shared" si="0"/>
        <v>334.82571950000056</v>
      </c>
      <c r="Z41" s="66">
        <f t="shared" si="0"/>
        <v>334.82571950000056</v>
      </c>
      <c r="AA41" s="66">
        <f t="shared" si="0"/>
        <v>334.82571950000056</v>
      </c>
      <c r="AB41" s="66">
        <f t="shared" si="0"/>
        <v>334.82571950000056</v>
      </c>
      <c r="AC41" s="66">
        <f t="shared" si="0"/>
        <v>334.82571950000056</v>
      </c>
      <c r="AD41" s="66">
        <f t="shared" si="0"/>
        <v>334.82571950000056</v>
      </c>
      <c r="AE41" s="66">
        <f t="shared" si="0"/>
        <v>334.82571950000056</v>
      </c>
      <c r="AF41" s="66">
        <f t="shared" si="0"/>
        <v>334.82571949999874</v>
      </c>
      <c r="AG41" s="66">
        <f t="shared" si="0"/>
        <v>334.82571950000056</v>
      </c>
      <c r="AH41" s="66">
        <f>SUM(V41:AG41)</f>
        <v>4017.9086340000049</v>
      </c>
      <c r="AI41" s="66"/>
      <c r="AJ41" s="66">
        <f>+AJ40-AG40</f>
        <v>334.82571950000056</v>
      </c>
      <c r="AK41" s="66">
        <f>+AK40-AJ40</f>
        <v>334.82571950000056</v>
      </c>
      <c r="AL41" s="66">
        <f t="shared" ref="AL41:AU41" si="1">+AL40-AK40</f>
        <v>334.82571950000056</v>
      </c>
      <c r="AM41" s="66">
        <f t="shared" si="1"/>
        <v>334.82571950000056</v>
      </c>
      <c r="AN41" s="66">
        <f t="shared" si="1"/>
        <v>334.82571950000056</v>
      </c>
      <c r="AO41" s="66">
        <f t="shared" si="1"/>
        <v>334.82571950000056</v>
      </c>
      <c r="AP41" s="66">
        <f t="shared" si="1"/>
        <v>334.82571950000056</v>
      </c>
      <c r="AQ41" s="66">
        <f t="shared" si="1"/>
        <v>334.82571950000056</v>
      </c>
      <c r="AR41" s="66">
        <f t="shared" si="1"/>
        <v>334.82571950000056</v>
      </c>
      <c r="AS41" s="66">
        <f t="shared" si="1"/>
        <v>334.82571950000056</v>
      </c>
      <c r="AT41" s="66">
        <f t="shared" si="1"/>
        <v>334.82571950000056</v>
      </c>
      <c r="AU41" s="66">
        <f t="shared" si="1"/>
        <v>334.82571950000056</v>
      </c>
      <c r="AV41" s="66">
        <f>SUM(AJ41:AU41)</f>
        <v>4017.9086340000067</v>
      </c>
    </row>
    <row r="42" spans="2:48" ht="15" x14ac:dyDescent="0.25">
      <c r="B42" s="26" t="s">
        <v>41</v>
      </c>
      <c r="C42" s="26" t="s">
        <v>42</v>
      </c>
      <c r="D42" s="36">
        <v>1570332.4100000004</v>
      </c>
      <c r="E42" s="36">
        <v>1641309.3800000001</v>
      </c>
      <c r="F42" s="36">
        <v>1706827.3799999994</v>
      </c>
      <c r="G42" s="36">
        <v>1773327.144120916</v>
      </c>
      <c r="H42" s="36">
        <v>1839826.9082418326</v>
      </c>
      <c r="I42" s="36">
        <v>1906326.6723627492</v>
      </c>
      <c r="J42" s="36">
        <v>1972826.4364836658</v>
      </c>
      <c r="K42" s="36">
        <v>2039326.2006045824</v>
      </c>
      <c r="L42" s="36">
        <v>2105825.964725499</v>
      </c>
      <c r="M42" s="36">
        <v>2172325.7288464159</v>
      </c>
      <c r="N42" s="36">
        <v>2238825.4929673327</v>
      </c>
      <c r="O42" s="36">
        <v>2305325.2570882495</v>
      </c>
      <c r="P42" s="36">
        <v>2371825.0212091664</v>
      </c>
      <c r="Q42" s="36">
        <v>2438324.7853300832</v>
      </c>
      <c r="R42" s="36">
        <v>2504824.5494510001</v>
      </c>
      <c r="S42" s="36">
        <v>2571324.3135719169</v>
      </c>
      <c r="T42" s="36">
        <v>2637824.0776928337</v>
      </c>
      <c r="U42" s="36">
        <v>2704323.8418137506</v>
      </c>
      <c r="V42" s="36">
        <v>2770823.6059346674</v>
      </c>
      <c r="W42" s="36">
        <v>2837323.3700555842</v>
      </c>
      <c r="X42" s="36">
        <v>2903823.1341765011</v>
      </c>
      <c r="Y42" s="36">
        <v>2970322.8982974179</v>
      </c>
      <c r="Z42" s="36">
        <v>3036822.6624183347</v>
      </c>
      <c r="AA42" s="36">
        <v>3103322.4265392516</v>
      </c>
      <c r="AB42" s="36">
        <v>3169822.1906601684</v>
      </c>
      <c r="AC42" s="36">
        <v>3236321.9547810853</v>
      </c>
      <c r="AD42" s="36">
        <v>3302821.7189020021</v>
      </c>
      <c r="AE42" s="36">
        <v>3369321.4830229189</v>
      </c>
      <c r="AF42" s="36">
        <v>3435821.2471438358</v>
      </c>
      <c r="AG42" s="36">
        <v>3502321.0112647526</v>
      </c>
      <c r="AH42" s="36"/>
      <c r="AI42" s="36"/>
      <c r="AJ42" s="36">
        <v>3568820.7753856694</v>
      </c>
      <c r="AK42" s="36">
        <v>3635320.5395065863</v>
      </c>
      <c r="AL42" s="36">
        <v>3701820.3036275031</v>
      </c>
      <c r="AM42" s="36">
        <v>3768320.0677484199</v>
      </c>
      <c r="AN42" s="36">
        <v>3834819.8318693368</v>
      </c>
      <c r="AO42" s="36">
        <v>3901319.5959902536</v>
      </c>
      <c r="AP42" s="36">
        <v>3967819.3601111704</v>
      </c>
      <c r="AQ42" s="36">
        <v>4034319.1242320873</v>
      </c>
      <c r="AR42" s="36">
        <v>4100818.8883530041</v>
      </c>
      <c r="AS42" s="36">
        <v>4167318.652473921</v>
      </c>
      <c r="AT42" s="36">
        <v>4233818.4165948378</v>
      </c>
      <c r="AU42" s="36">
        <v>4300318.1807157546</v>
      </c>
      <c r="AV42" s="36"/>
    </row>
    <row r="43" spans="2:48" ht="15" x14ac:dyDescent="0.25">
      <c r="B43" s="25"/>
      <c r="C43" s="26" t="s">
        <v>43</v>
      </c>
      <c r="D43" s="36">
        <v>209022.02000000005</v>
      </c>
      <c r="E43" s="36">
        <v>216391.7</v>
      </c>
      <c r="F43" s="36">
        <v>223288.06999999989</v>
      </c>
      <c r="G43" s="36">
        <v>230642.30855433323</v>
      </c>
      <c r="H43" s="36">
        <v>237996.54710866656</v>
      </c>
      <c r="I43" s="36">
        <v>245350.7856629999</v>
      </c>
      <c r="J43" s="36">
        <v>252705.02421733324</v>
      </c>
      <c r="K43" s="36">
        <v>260059.26277166657</v>
      </c>
      <c r="L43" s="36">
        <v>267413.50132599991</v>
      </c>
      <c r="M43" s="36">
        <v>274767.73988033325</v>
      </c>
      <c r="N43" s="36">
        <v>282121.97843466658</v>
      </c>
      <c r="O43" s="36">
        <v>289476.21698899992</v>
      </c>
      <c r="P43" s="36">
        <v>296830.45554333326</v>
      </c>
      <c r="Q43" s="36">
        <v>304184.69409766659</v>
      </c>
      <c r="R43" s="36">
        <v>311538.93265199993</v>
      </c>
      <c r="S43" s="36">
        <v>318893.17120633327</v>
      </c>
      <c r="T43" s="36">
        <v>326247.4097606666</v>
      </c>
      <c r="U43" s="36">
        <v>333601.64831499994</v>
      </c>
      <c r="V43" s="36">
        <v>340955.88686933328</v>
      </c>
      <c r="W43" s="36">
        <v>348310.12542366661</v>
      </c>
      <c r="X43" s="36">
        <v>355664.36397799995</v>
      </c>
      <c r="Y43" s="36">
        <v>363018.60253233329</v>
      </c>
      <c r="Z43" s="36">
        <v>370372.84108666662</v>
      </c>
      <c r="AA43" s="36">
        <v>377727.07964099996</v>
      </c>
      <c r="AB43" s="36">
        <v>385081.3181953333</v>
      </c>
      <c r="AC43" s="36">
        <v>392435.55674966663</v>
      </c>
      <c r="AD43" s="36">
        <v>399789.79530399997</v>
      </c>
      <c r="AE43" s="36">
        <v>407144.03385833331</v>
      </c>
      <c r="AF43" s="36">
        <v>414498.27241266664</v>
      </c>
      <c r="AG43" s="36">
        <v>421852.51096699998</v>
      </c>
      <c r="AH43" s="36"/>
      <c r="AI43" s="36"/>
      <c r="AJ43" s="36">
        <v>429206.74952133332</v>
      </c>
      <c r="AK43" s="36">
        <v>436560.98807566665</v>
      </c>
      <c r="AL43" s="36">
        <v>443915.22662999999</v>
      </c>
      <c r="AM43" s="36">
        <v>451269.46518433333</v>
      </c>
      <c r="AN43" s="36">
        <v>458623.70373866666</v>
      </c>
      <c r="AO43" s="36">
        <v>465977.942293</v>
      </c>
      <c r="AP43" s="36">
        <v>473332.18084733334</v>
      </c>
      <c r="AQ43" s="36">
        <v>480686.41940166667</v>
      </c>
      <c r="AR43" s="36">
        <v>488040.65795600001</v>
      </c>
      <c r="AS43" s="36">
        <v>495394.89651033335</v>
      </c>
      <c r="AT43" s="36">
        <v>502749.13506466668</v>
      </c>
      <c r="AU43" s="36">
        <v>510103.37361900002</v>
      </c>
      <c r="AV43" s="36"/>
    </row>
    <row r="44" spans="2:48" ht="15" x14ac:dyDescent="0.25">
      <c r="B44" s="26" t="s">
        <v>41</v>
      </c>
      <c r="C44" s="29"/>
      <c r="D44" s="36">
        <v>1779354.4300000004</v>
      </c>
      <c r="E44" s="36">
        <v>1857701.08</v>
      </c>
      <c r="F44" s="36">
        <v>1930115.4499999993</v>
      </c>
      <c r="G44" s="36">
        <v>2003969.4526752492</v>
      </c>
      <c r="H44" s="36">
        <v>2077823.4553504991</v>
      </c>
      <c r="I44" s="36">
        <v>2151677.4580257493</v>
      </c>
      <c r="J44" s="36">
        <v>2225531.4607009995</v>
      </c>
      <c r="K44" s="36">
        <v>2299385.4633762497</v>
      </c>
      <c r="L44" s="36">
        <v>2373239.4660514998</v>
      </c>
      <c r="M44" s="36">
        <v>2447093.46872675</v>
      </c>
      <c r="N44" s="36">
        <v>2520947.4714020002</v>
      </c>
      <c r="O44" s="36">
        <v>2594801.4740772503</v>
      </c>
      <c r="P44" s="36">
        <v>2668655.4767525005</v>
      </c>
      <c r="Q44" s="36">
        <v>2742509.4794277507</v>
      </c>
      <c r="R44" s="36">
        <v>2816363.4821030009</v>
      </c>
      <c r="S44" s="36">
        <v>2890217.484778251</v>
      </c>
      <c r="T44" s="36">
        <v>2964071.4874535012</v>
      </c>
      <c r="U44" s="36">
        <v>3037925.4901287514</v>
      </c>
      <c r="V44" s="36">
        <v>3111779.4928040016</v>
      </c>
      <c r="W44" s="36">
        <v>3185633.4954792517</v>
      </c>
      <c r="X44" s="36">
        <v>3259487.4981545019</v>
      </c>
      <c r="Y44" s="36">
        <v>3333341.5008297521</v>
      </c>
      <c r="Z44" s="36">
        <v>3407195.5035050022</v>
      </c>
      <c r="AA44" s="36">
        <v>3481049.5061802524</v>
      </c>
      <c r="AB44" s="36">
        <v>3554903.5088555026</v>
      </c>
      <c r="AC44" s="36">
        <v>3628757.5115307528</v>
      </c>
      <c r="AD44" s="36">
        <v>3702611.5142060029</v>
      </c>
      <c r="AE44" s="36">
        <v>3776465.5168812531</v>
      </c>
      <c r="AF44" s="36">
        <v>3850319.5195565033</v>
      </c>
      <c r="AG44" s="36">
        <v>3924173.5222317534</v>
      </c>
      <c r="AH44" s="36"/>
      <c r="AI44" s="36"/>
      <c r="AJ44" s="36">
        <v>3998027.5249070036</v>
      </c>
      <c r="AK44" s="36">
        <v>4071881.5275822538</v>
      </c>
      <c r="AL44" s="36">
        <v>4145735.530257504</v>
      </c>
      <c r="AM44" s="36">
        <v>4219589.5329327537</v>
      </c>
      <c r="AN44" s="36">
        <v>4293443.5356080038</v>
      </c>
      <c r="AO44" s="36">
        <v>4367297.538283254</v>
      </c>
      <c r="AP44" s="36">
        <v>4441151.5409585042</v>
      </c>
      <c r="AQ44" s="36">
        <v>4515005.5436337544</v>
      </c>
      <c r="AR44" s="36">
        <v>4588859.5463090045</v>
      </c>
      <c r="AS44" s="36">
        <v>4662713.5489842547</v>
      </c>
      <c r="AT44" s="36">
        <v>4736567.5516595049</v>
      </c>
      <c r="AU44" s="36">
        <v>4810421.5543347551</v>
      </c>
      <c r="AV44" s="36"/>
    </row>
    <row r="45" spans="2:48" s="67" customFormat="1" ht="15" x14ac:dyDescent="0.25">
      <c r="B45" s="69"/>
      <c r="C45" s="65" t="s">
        <v>97</v>
      </c>
      <c r="D45" s="66"/>
      <c r="E45" s="66"/>
      <c r="F45" s="66"/>
      <c r="G45" s="66">
        <f>+G44-F44</f>
        <v>73854.00267524994</v>
      </c>
      <c r="H45" s="66">
        <f t="shared" ref="H45:AG45" si="2">+H44-G44</f>
        <v>73854.00267524994</v>
      </c>
      <c r="I45" s="66">
        <f t="shared" si="2"/>
        <v>73854.002675250173</v>
      </c>
      <c r="J45" s="66">
        <f t="shared" si="2"/>
        <v>73854.002675250173</v>
      </c>
      <c r="K45" s="66">
        <f t="shared" si="2"/>
        <v>73854.002675250173</v>
      </c>
      <c r="L45" s="66">
        <f t="shared" si="2"/>
        <v>73854.002675250173</v>
      </c>
      <c r="M45" s="66">
        <f t="shared" si="2"/>
        <v>73854.002675250173</v>
      </c>
      <c r="N45" s="66">
        <f t="shared" si="2"/>
        <v>73854.002675250173</v>
      </c>
      <c r="O45" s="66">
        <f t="shared" si="2"/>
        <v>73854.002675250173</v>
      </c>
      <c r="P45" s="66">
        <f t="shared" si="2"/>
        <v>73854.002675250173</v>
      </c>
      <c r="Q45" s="66">
        <f t="shared" si="2"/>
        <v>73854.002675250173</v>
      </c>
      <c r="R45" s="66">
        <f t="shared" si="2"/>
        <v>73854.002675250173</v>
      </c>
      <c r="S45" s="66">
        <f t="shared" si="2"/>
        <v>73854.002675250173</v>
      </c>
      <c r="T45" s="66">
        <f t="shared" si="2"/>
        <v>73854.002675250173</v>
      </c>
      <c r="U45" s="66">
        <f t="shared" si="2"/>
        <v>73854.002675250173</v>
      </c>
      <c r="V45" s="66">
        <f>+V44-U44</f>
        <v>73854.002675250173</v>
      </c>
      <c r="W45" s="66">
        <f t="shared" si="2"/>
        <v>73854.002675250173</v>
      </c>
      <c r="X45" s="66">
        <f t="shared" si="2"/>
        <v>73854.002675250173</v>
      </c>
      <c r="Y45" s="66">
        <f t="shared" si="2"/>
        <v>73854.002675250173</v>
      </c>
      <c r="Z45" s="66">
        <f t="shared" si="2"/>
        <v>73854.002675250173</v>
      </c>
      <c r="AA45" s="66">
        <f t="shared" si="2"/>
        <v>73854.002675250173</v>
      </c>
      <c r="AB45" s="66">
        <f t="shared" si="2"/>
        <v>73854.002675250173</v>
      </c>
      <c r="AC45" s="66">
        <f t="shared" si="2"/>
        <v>73854.002675250173</v>
      </c>
      <c r="AD45" s="66">
        <f t="shared" si="2"/>
        <v>73854.002675250173</v>
      </c>
      <c r="AE45" s="66">
        <f t="shared" si="2"/>
        <v>73854.002675250173</v>
      </c>
      <c r="AF45" s="66">
        <f t="shared" si="2"/>
        <v>73854.002675250173</v>
      </c>
      <c r="AG45" s="66">
        <f t="shared" si="2"/>
        <v>73854.002675250173</v>
      </c>
      <c r="AH45" s="66">
        <f>SUM(V45:AG45)</f>
        <v>886248.03210300207</v>
      </c>
      <c r="AI45" s="66"/>
      <c r="AJ45" s="66">
        <f>+AJ44-AG44</f>
        <v>73854.002675250173</v>
      </c>
      <c r="AK45" s="66">
        <f>+AK44-AJ44</f>
        <v>73854.002675250173</v>
      </c>
      <c r="AL45" s="66">
        <f t="shared" ref="AL45" si="3">+AL44-AK44</f>
        <v>73854.002675250173</v>
      </c>
      <c r="AM45" s="66">
        <f t="shared" ref="AM45" si="4">+AM44-AL44</f>
        <v>73854.002675249707</v>
      </c>
      <c r="AN45" s="66">
        <f t="shared" ref="AN45" si="5">+AN44-AM44</f>
        <v>73854.002675250173</v>
      </c>
      <c r="AO45" s="66">
        <f t="shared" ref="AO45" si="6">+AO44-AN44</f>
        <v>73854.002675250173</v>
      </c>
      <c r="AP45" s="66">
        <f t="shared" ref="AP45" si="7">+AP44-AO44</f>
        <v>73854.002675250173</v>
      </c>
      <c r="AQ45" s="66">
        <f t="shared" ref="AQ45" si="8">+AQ44-AP44</f>
        <v>73854.002675250173</v>
      </c>
      <c r="AR45" s="66">
        <f t="shared" ref="AR45" si="9">+AR44-AQ44</f>
        <v>73854.002675250173</v>
      </c>
      <c r="AS45" s="66">
        <f t="shared" ref="AS45" si="10">+AS44-AR44</f>
        <v>73854.002675250173</v>
      </c>
      <c r="AT45" s="66">
        <f t="shared" ref="AT45" si="11">+AT44-AS44</f>
        <v>73854.002675250173</v>
      </c>
      <c r="AU45" s="66">
        <f t="shared" ref="AU45" si="12">+AU44-AT44</f>
        <v>73854.002675250173</v>
      </c>
      <c r="AV45" s="66">
        <f>SUM(AJ45:AU45)</f>
        <v>886248.03210300161</v>
      </c>
    </row>
    <row r="46" spans="2:48" ht="15" x14ac:dyDescent="0.25">
      <c r="B46" s="30" t="s">
        <v>44</v>
      </c>
      <c r="C46" s="30"/>
      <c r="D46" s="36">
        <v>2696719.7320458116</v>
      </c>
      <c r="E46" s="36">
        <v>2794313.4677653117</v>
      </c>
      <c r="F46" s="36">
        <v>2885974.8834848106</v>
      </c>
      <c r="G46" s="36">
        <v>2979075.955712894</v>
      </c>
      <c r="H46" s="36">
        <v>3072177.0279409774</v>
      </c>
      <c r="I46" s="36">
        <v>3165278.1001690608</v>
      </c>
      <c r="J46" s="36">
        <v>3258379.1723971441</v>
      </c>
      <c r="K46" s="36">
        <v>3351480.2446252275</v>
      </c>
      <c r="L46" s="36">
        <v>3444581.3168533109</v>
      </c>
      <c r="M46" s="36">
        <v>3537682.3890813943</v>
      </c>
      <c r="N46" s="36">
        <v>3630783.4613094777</v>
      </c>
      <c r="O46" s="36">
        <v>3723884.5335375611</v>
      </c>
      <c r="P46" s="36">
        <v>3814603.2474323111</v>
      </c>
      <c r="Q46" s="36">
        <v>3888792.0758270612</v>
      </c>
      <c r="R46" s="36">
        <v>3962980.9042218113</v>
      </c>
      <c r="S46" s="36">
        <v>4037169.7326165615</v>
      </c>
      <c r="T46" s="36">
        <v>4111358.5610113116</v>
      </c>
      <c r="U46" s="36">
        <v>4185547.3894060617</v>
      </c>
      <c r="V46" s="36">
        <v>4259736.2178008119</v>
      </c>
      <c r="W46" s="36">
        <v>4333925.046195562</v>
      </c>
      <c r="X46" s="36">
        <v>4408113.8745903121</v>
      </c>
      <c r="Y46" s="36">
        <v>4482302.7029850623</v>
      </c>
      <c r="Z46" s="36">
        <v>4556491.5313798124</v>
      </c>
      <c r="AA46" s="36">
        <v>4630680.3597745625</v>
      </c>
      <c r="AB46" s="36">
        <v>4704869.1881693127</v>
      </c>
      <c r="AC46" s="36">
        <v>4779058.0165640628</v>
      </c>
      <c r="AD46" s="36">
        <v>4853246.8449588129</v>
      </c>
      <c r="AE46" s="36">
        <v>4927435.6733535631</v>
      </c>
      <c r="AF46" s="36">
        <v>5001624.5017483132</v>
      </c>
      <c r="AG46" s="36">
        <v>5075813.3301430633</v>
      </c>
      <c r="AH46" s="36"/>
      <c r="AI46" s="36"/>
      <c r="AJ46" s="36">
        <v>5150002.1585378135</v>
      </c>
      <c r="AK46" s="36">
        <v>5224190.9869325636</v>
      </c>
      <c r="AL46" s="36">
        <v>5298379.8153273137</v>
      </c>
      <c r="AM46" s="36">
        <v>5372568.6437220639</v>
      </c>
      <c r="AN46" s="36">
        <v>5446757.472116814</v>
      </c>
      <c r="AO46" s="36">
        <v>5520946.3005115641</v>
      </c>
      <c r="AP46" s="36">
        <v>5595135.1289063143</v>
      </c>
      <c r="AQ46" s="36">
        <v>5669323.9573010644</v>
      </c>
      <c r="AR46" s="36">
        <v>5743512.7856958145</v>
      </c>
      <c r="AS46" s="36">
        <v>5817701.6140905647</v>
      </c>
      <c r="AT46" s="36">
        <v>5891890.4424853148</v>
      </c>
      <c r="AU46" s="36">
        <v>5966079.2708800649</v>
      </c>
      <c r="AV46" s="36"/>
    </row>
    <row r="47" spans="2:48" x14ac:dyDescent="0.2">
      <c r="G47" s="33">
        <f>+G46-F46</f>
        <v>93101.072228083387</v>
      </c>
      <c r="H47" s="33">
        <f t="shared" ref="H47:AG47" si="13">+H46-G46</f>
        <v>93101.072228083387</v>
      </c>
      <c r="I47" s="33">
        <f t="shared" si="13"/>
        <v>93101.072228083387</v>
      </c>
      <c r="J47" s="33">
        <f t="shared" si="13"/>
        <v>93101.072228083387</v>
      </c>
      <c r="K47" s="33">
        <f t="shared" si="13"/>
        <v>93101.072228083387</v>
      </c>
      <c r="L47" s="33">
        <f t="shared" si="13"/>
        <v>93101.072228083387</v>
      </c>
      <c r="M47" s="33">
        <f t="shared" si="13"/>
        <v>93101.072228083387</v>
      </c>
      <c r="N47" s="33">
        <f t="shared" si="13"/>
        <v>93101.072228083387</v>
      </c>
      <c r="O47" s="33">
        <f t="shared" si="13"/>
        <v>93101.072228083387</v>
      </c>
      <c r="P47" s="33">
        <f t="shared" si="13"/>
        <v>90718.713894749992</v>
      </c>
      <c r="Q47" s="33">
        <f t="shared" si="13"/>
        <v>74188.828394750133</v>
      </c>
      <c r="R47" s="33">
        <f t="shared" si="13"/>
        <v>74188.828394750133</v>
      </c>
      <c r="S47" s="33">
        <f t="shared" si="13"/>
        <v>74188.828394750133</v>
      </c>
      <c r="T47" s="33">
        <f t="shared" si="13"/>
        <v>74188.828394750133</v>
      </c>
      <c r="U47" s="33">
        <f t="shared" si="13"/>
        <v>74188.828394750133</v>
      </c>
      <c r="V47" s="33">
        <f t="shared" si="13"/>
        <v>74188.828394750133</v>
      </c>
      <c r="W47" s="33">
        <f t="shared" si="13"/>
        <v>74188.828394750133</v>
      </c>
      <c r="X47" s="33">
        <f t="shared" si="13"/>
        <v>74188.828394750133</v>
      </c>
      <c r="Y47" s="33">
        <f t="shared" si="13"/>
        <v>74188.828394750133</v>
      </c>
      <c r="Z47" s="33">
        <f t="shared" si="13"/>
        <v>74188.828394750133</v>
      </c>
      <c r="AA47" s="33">
        <f t="shared" si="13"/>
        <v>74188.828394750133</v>
      </c>
      <c r="AB47" s="33">
        <f t="shared" si="13"/>
        <v>74188.828394750133</v>
      </c>
      <c r="AC47" s="33">
        <f t="shared" si="13"/>
        <v>74188.828394750133</v>
      </c>
      <c r="AD47" s="33">
        <f t="shared" si="13"/>
        <v>74188.828394750133</v>
      </c>
      <c r="AE47" s="33">
        <f t="shared" si="13"/>
        <v>74188.828394750133</v>
      </c>
      <c r="AF47" s="33">
        <f t="shared" si="13"/>
        <v>74188.828394750133</v>
      </c>
      <c r="AG47" s="33">
        <f t="shared" si="13"/>
        <v>74188.828394750133</v>
      </c>
      <c r="AH47" s="33"/>
    </row>
    <row r="48" spans="2:48" x14ac:dyDescent="0.2">
      <c r="H48" s="33">
        <f>+H45+H41</f>
        <v>74188.828394749944</v>
      </c>
    </row>
    <row r="49" spans="2:48" ht="15" x14ac:dyDescent="0.25">
      <c r="B49" s="62" t="s">
        <v>46</v>
      </c>
      <c r="D49" s="36"/>
      <c r="E49" s="36"/>
      <c r="F49" s="36"/>
      <c r="G49" s="36">
        <v>93101.072228083358</v>
      </c>
      <c r="H49" s="36">
        <v>93101.072228083358</v>
      </c>
      <c r="I49" s="36">
        <v>93101.072228083358</v>
      </c>
      <c r="J49" s="36">
        <v>93101.072228083358</v>
      </c>
      <c r="K49" s="36">
        <v>93101.072228083358</v>
      </c>
      <c r="L49" s="36">
        <v>93101.072228083358</v>
      </c>
      <c r="M49" s="36">
        <v>93101.072228083358</v>
      </c>
      <c r="N49" s="36">
        <v>93101.072228083358</v>
      </c>
      <c r="O49" s="36">
        <v>93101.072228083358</v>
      </c>
      <c r="P49" s="36">
        <v>90718.713894750006</v>
      </c>
      <c r="Q49" s="36">
        <v>74188.828394750017</v>
      </c>
      <c r="R49" s="36">
        <v>74188.828394750017</v>
      </c>
      <c r="S49" s="36">
        <v>74188.828394750017</v>
      </c>
      <c r="T49" s="36">
        <v>74188.828394750017</v>
      </c>
      <c r="U49" s="36">
        <v>74188.828394750017</v>
      </c>
      <c r="V49" s="36">
        <v>74188.828394750017</v>
      </c>
      <c r="W49" s="36">
        <v>74188.828394750017</v>
      </c>
      <c r="X49" s="36">
        <v>74188.828394750017</v>
      </c>
      <c r="Y49" s="36">
        <v>74188.828394750017</v>
      </c>
      <c r="Z49" s="36">
        <v>74188.828394750017</v>
      </c>
      <c r="AA49" s="36">
        <v>74188.828394750017</v>
      </c>
      <c r="AB49" s="36">
        <v>74188.828394750017</v>
      </c>
      <c r="AC49" s="36">
        <v>74188.828394750017</v>
      </c>
      <c r="AD49" s="36">
        <v>74188.828394750017</v>
      </c>
      <c r="AE49" s="36">
        <v>74188.828394750017</v>
      </c>
      <c r="AF49" s="36">
        <v>74188.828394750017</v>
      </c>
      <c r="AG49" s="36">
        <v>74188.828394750017</v>
      </c>
      <c r="AH49" s="36">
        <f>SUM(V49:AG49)</f>
        <v>890265.9407370002</v>
      </c>
      <c r="AJ49" s="36">
        <v>74188.828394750017</v>
      </c>
      <c r="AK49" s="36">
        <v>74188.828394750017</v>
      </c>
      <c r="AL49" s="36">
        <v>74188.828394750017</v>
      </c>
      <c r="AM49" s="36">
        <v>74188.828394750017</v>
      </c>
      <c r="AN49" s="36">
        <v>74188.828394750017</v>
      </c>
      <c r="AO49" s="36">
        <v>74188.828394750017</v>
      </c>
      <c r="AP49" s="36">
        <v>74188.828394750017</v>
      </c>
      <c r="AQ49" s="36">
        <v>74188.828394750017</v>
      </c>
      <c r="AR49" s="36">
        <v>74188.828394750017</v>
      </c>
      <c r="AS49" s="36">
        <v>74188.828394750017</v>
      </c>
      <c r="AT49" s="36">
        <v>74188.828394750017</v>
      </c>
      <c r="AU49" s="36">
        <v>74188.828394750017</v>
      </c>
      <c r="AV49" s="36">
        <f>SUM(AJ49:AU49)</f>
        <v>890265.9407370002</v>
      </c>
    </row>
    <row r="52" spans="2:48" x14ac:dyDescent="0.2">
      <c r="B52" s="62" t="s">
        <v>47</v>
      </c>
    </row>
    <row r="54" spans="2:48" ht="15" x14ac:dyDescent="0.25">
      <c r="B54" s="26" t="s">
        <v>41</v>
      </c>
      <c r="C54" s="26" t="s">
        <v>42</v>
      </c>
      <c r="D54" s="36"/>
      <c r="E54" s="36"/>
      <c r="F54" s="36"/>
      <c r="G54" s="36">
        <v>899321.71198173892</v>
      </c>
      <c r="H54" s="36">
        <v>1496241.318373245</v>
      </c>
      <c r="I54" s="36">
        <v>1923165.7296713442</v>
      </c>
      <c r="J54" s="36">
        <v>2293672.1816423964</v>
      </c>
      <c r="K54" s="36">
        <v>2589370.2735634902</v>
      </c>
      <c r="L54" s="36">
        <v>2806493.7445148411</v>
      </c>
      <c r="M54" s="36">
        <v>2945102.6071920539</v>
      </c>
      <c r="N54" s="36">
        <v>3037939.0251969765</v>
      </c>
      <c r="O54" s="36">
        <v>3104091.0243742242</v>
      </c>
      <c r="P54" s="36">
        <v>3152054.9296524161</v>
      </c>
      <c r="Q54" s="36">
        <v>3180016.9261378036</v>
      </c>
      <c r="R54" s="36">
        <v>3196318.2102578925</v>
      </c>
      <c r="S54" s="36">
        <v>3205821.5325297019</v>
      </c>
      <c r="T54" s="36">
        <v>3211361.7791468743</v>
      </c>
      <c r="U54" s="36">
        <v>3214591.6320026629</v>
      </c>
      <c r="V54" s="36">
        <v>3216474.5715522687</v>
      </c>
      <c r="W54" s="36">
        <v>3217572.2876111036</v>
      </c>
      <c r="X54" s="36">
        <v>3218212.2340958831</v>
      </c>
      <c r="Y54" s="36">
        <v>3218585.3100840552</v>
      </c>
      <c r="Z54" s="36">
        <v>3218802.8059157552</v>
      </c>
      <c r="AA54" s="36">
        <v>3218929.6016311226</v>
      </c>
      <c r="AB54" s="36">
        <v>3219003.5209945883</v>
      </c>
      <c r="AC54" s="36">
        <v>3219046.6145035392</v>
      </c>
      <c r="AD54" s="36">
        <v>3219071.7371564764</v>
      </c>
      <c r="AE54" s="36">
        <v>3219086.3831601548</v>
      </c>
      <c r="AF54" s="36">
        <v>3219094.9214870697</v>
      </c>
      <c r="AG54" s="36">
        <v>3219099.8991607139</v>
      </c>
      <c r="AH54" s="36"/>
      <c r="AI54" s="36"/>
      <c r="AJ54" s="36">
        <v>3219102.8010447901</v>
      </c>
      <c r="AK54" s="36">
        <v>3219104.4927851073</v>
      </c>
      <c r="AL54" s="36">
        <v>3219105.4790358422</v>
      </c>
      <c r="AM54" s="36">
        <v>3219106.0540002747</v>
      </c>
      <c r="AN54" s="36">
        <v>3219106.3891930268</v>
      </c>
      <c r="AO54" s="36">
        <v>3219106.5846036905</v>
      </c>
      <c r="AP54" s="36">
        <v>3219106.6985241952</v>
      </c>
      <c r="AQ54" s="36">
        <v>3219106.7649375685</v>
      </c>
      <c r="AR54" s="36">
        <v>3219106.8036552356</v>
      </c>
      <c r="AS54" s="36">
        <v>3219106.8262268603</v>
      </c>
      <c r="AT54" s="36">
        <v>3219106.8393856655</v>
      </c>
      <c r="AU54" s="36">
        <v>3219106.8470569854</v>
      </c>
      <c r="AV54" s="36"/>
    </row>
    <row r="55" spans="2:48" ht="15" x14ac:dyDescent="0.25">
      <c r="B55" s="25"/>
      <c r="C55" s="26" t="s">
        <v>43</v>
      </c>
      <c r="D55" s="36"/>
      <c r="E55" s="36"/>
      <c r="F55" s="36"/>
      <c r="G55" s="36">
        <v>99456.38897273723</v>
      </c>
      <c r="H55" s="36">
        <v>165469.99430191927</v>
      </c>
      <c r="I55" s="36">
        <v>212683.75523565148</v>
      </c>
      <c r="J55" s="36">
        <v>253658.22890085529</v>
      </c>
      <c r="K55" s="36">
        <v>286359.61268463486</v>
      </c>
      <c r="L55" s="36">
        <v>310371.39411317755</v>
      </c>
      <c r="M55" s="36">
        <v>325700.21001723915</v>
      </c>
      <c r="N55" s="36">
        <v>335967.03086334892</v>
      </c>
      <c r="O55" s="36">
        <v>343282.80993755651</v>
      </c>
      <c r="P55" s="36">
        <v>348587.15960069041</v>
      </c>
      <c r="Q55" s="36">
        <v>351679.4892551995</v>
      </c>
      <c r="R55" s="36">
        <v>353482.25553183042</v>
      </c>
      <c r="S55" s="36">
        <v>354533.23217768013</v>
      </c>
      <c r="T55" s="36">
        <v>355145.93052046577</v>
      </c>
      <c r="U55" s="36">
        <v>355503.12138739385</v>
      </c>
      <c r="V55" s="36">
        <v>355711.35651144653</v>
      </c>
      <c r="W55" s="36">
        <v>355832.75341966585</v>
      </c>
      <c r="X55" s="36">
        <v>355903.52538665384</v>
      </c>
      <c r="Y55" s="36">
        <v>355944.78402647283</v>
      </c>
      <c r="Z55" s="36">
        <v>355968.83698744251</v>
      </c>
      <c r="AA55" s="36">
        <v>355982.85938212025</v>
      </c>
      <c r="AB55" s="36">
        <v>355991.03415747319</v>
      </c>
      <c r="AC55" s="36">
        <v>355995.79988783563</v>
      </c>
      <c r="AD55" s="36">
        <v>355998.57821322163</v>
      </c>
      <c r="AE55" s="36">
        <v>356000.19792129641</v>
      </c>
      <c r="AF55" s="36">
        <v>356001.14217867563</v>
      </c>
      <c r="AG55" s="36">
        <v>356001.6926618226</v>
      </c>
      <c r="AH55" s="36"/>
      <c r="AI55" s="36"/>
      <c r="AJ55" s="36">
        <v>356002.01358247601</v>
      </c>
      <c r="AK55" s="36">
        <v>356002.20067279175</v>
      </c>
      <c r="AL55" s="36">
        <v>356002.30974270008</v>
      </c>
      <c r="AM55" s="36">
        <v>356002.37332827289</v>
      </c>
      <c r="AN55" s="36">
        <v>356002.4103973888</v>
      </c>
      <c r="AO55" s="36">
        <v>356002.43200794118</v>
      </c>
      <c r="AP55" s="36">
        <v>356002.44460646057</v>
      </c>
      <c r="AQ55" s="36">
        <v>356002.45195114514</v>
      </c>
      <c r="AR55" s="36">
        <v>356002.45623294916</v>
      </c>
      <c r="AS55" s="36">
        <v>356002.45872915525</v>
      </c>
      <c r="AT55" s="36">
        <v>356002.46018439339</v>
      </c>
      <c r="AU55" s="36">
        <v>356002.46103276807</v>
      </c>
      <c r="AV55" s="36"/>
    </row>
    <row r="57" spans="2:48" x14ac:dyDescent="0.2">
      <c r="B57" s="62" t="s">
        <v>48</v>
      </c>
    </row>
    <row r="58" spans="2:48" x14ac:dyDescent="0.2">
      <c r="D58" s="34"/>
      <c r="E58" s="34"/>
      <c r="F58" s="34"/>
      <c r="G58" s="34"/>
    </row>
    <row r="59" spans="2:48" ht="15" x14ac:dyDescent="0.25">
      <c r="B59" s="26" t="s">
        <v>41</v>
      </c>
      <c r="C59" s="26" t="s">
        <v>42</v>
      </c>
      <c r="D59" s="36"/>
      <c r="E59" s="36"/>
      <c r="F59" s="36"/>
      <c r="G59" s="36">
        <v>1241.0390166687439</v>
      </c>
      <c r="H59" s="36">
        <v>4549.6830318842867</v>
      </c>
      <c r="I59" s="36">
        <v>9276.6881504193134</v>
      </c>
      <c r="J59" s="36">
        <v>15110.985210553064</v>
      </c>
      <c r="K59" s="36">
        <v>21872.275720941394</v>
      </c>
      <c r="L59" s="36">
        <v>29349.108629506147</v>
      </c>
      <c r="M59" s="36">
        <v>37324.428390619374</v>
      </c>
      <c r="N59" s="36">
        <v>45626.195355761382</v>
      </c>
      <c r="O59" s="36">
        <v>54153.897278013988</v>
      </c>
      <c r="P59" s="36">
        <v>62845.117698660375</v>
      </c>
      <c r="Q59" s="36">
        <v>71646.64160496043</v>
      </c>
      <c r="R59" s="36">
        <v>80514.264126017588</v>
      </c>
      <c r="S59" s="36">
        <v>89422.073394083025</v>
      </c>
      <c r="T59" s="36">
        <v>98354.839675741867</v>
      </c>
      <c r="U59" s="36">
        <v>107303.57452514934</v>
      </c>
      <c r="V59" s="36">
        <v>116262.93929778622</v>
      </c>
      <c r="W59" s="36">
        <v>125229.73257080805</v>
      </c>
      <c r="X59" s="36">
        <v>134202.00701192996</v>
      </c>
      <c r="Y59" s="36">
        <v>143178.55350207596</v>
      </c>
      <c r="Z59" s="36">
        <v>152158.59955900113</v>
      </c>
      <c r="AA59" s="36">
        <v>161141.6328346683</v>
      </c>
      <c r="AB59" s="36">
        <v>170127.29763230152</v>
      </c>
      <c r="AC59" s="36">
        <v>179115.33407311013</v>
      </c>
      <c r="AD59" s="36">
        <v>188105.54219162982</v>
      </c>
      <c r="AE59" s="36">
        <v>197097.76061730643</v>
      </c>
      <c r="AF59" s="36">
        <v>206091.85380446084</v>
      </c>
      <c r="AG59" s="36">
        <v>215087.70428411738</v>
      </c>
      <c r="AH59" s="36"/>
      <c r="AI59" s="36"/>
      <c r="AJ59" s="36">
        <v>224085.20787654805</v>
      </c>
      <c r="AK59" s="36">
        <v>233084.27065860963</v>
      </c>
      <c r="AL59" s="36">
        <v>242084.80697923611</v>
      </c>
      <c r="AM59" s="36">
        <v>251086.73810807496</v>
      </c>
      <c r="AN59" s="36">
        <v>260089.99127270706</v>
      </c>
      <c r="AO59" s="36">
        <v>269094.49893962423</v>
      </c>
      <c r="AP59" s="36">
        <v>278100.19825257891</v>
      </c>
      <c r="AQ59" s="36">
        <v>287107.03057624598</v>
      </c>
      <c r="AR59" s="36">
        <v>296114.94111336092</v>
      </c>
      <c r="AS59" s="36">
        <v>305123.87857547501</v>
      </c>
      <c r="AT59" s="36">
        <v>314133.79489460523</v>
      </c>
      <c r="AU59" s="36">
        <v>323144.64496735862</v>
      </c>
      <c r="AV59" s="36"/>
    </row>
    <row r="60" spans="2:48" ht="15" x14ac:dyDescent="0.25">
      <c r="B60" s="25"/>
      <c r="C60" s="26" t="s">
        <v>43</v>
      </c>
      <c r="D60" s="36"/>
      <c r="E60" s="36"/>
      <c r="F60" s="36"/>
      <c r="G60" s="36">
        <v>161.41190008816639</v>
      </c>
      <c r="H60" s="36">
        <v>588.53843651091006</v>
      </c>
      <c r="I60" s="36">
        <v>1193.9416045808325</v>
      </c>
      <c r="J60" s="36">
        <v>1935.6096476418004</v>
      </c>
      <c r="K60" s="36">
        <v>2789.1996373313596</v>
      </c>
      <c r="L60" s="36">
        <v>3726.9689095301915</v>
      </c>
      <c r="M60" s="36">
        <v>4720.9995697385129</v>
      </c>
      <c r="N60" s="36">
        <v>5749.5113141459215</v>
      </c>
      <c r="O60" s="36">
        <v>6800.0232379574763</v>
      </c>
      <c r="P60" s="36">
        <v>7864.9751766501267</v>
      </c>
      <c r="Q60" s="36">
        <v>8938.0265872906457</v>
      </c>
      <c r="R60" s="36">
        <v>10014.005936894229</v>
      </c>
      <c r="S60" s="36">
        <v>11090.039638318482</v>
      </c>
      <c r="T60" s="36">
        <v>12164.57608109413</v>
      </c>
      <c r="U60" s="36">
        <v>13236.820523563098</v>
      </c>
      <c r="V60" s="36">
        <v>14306.408207800881</v>
      </c>
      <c r="W60" s="36">
        <v>15373.215587215873</v>
      </c>
      <c r="X60" s="36">
        <v>16437.251603481425</v>
      </c>
      <c r="Y60" s="36">
        <v>17498.595332755682</v>
      </c>
      <c r="Z60" s="36">
        <v>18557.360464887261</v>
      </c>
      <c r="AA60" s="36">
        <v>19613.675285136105</v>
      </c>
      <c r="AB60" s="36">
        <v>20667.671589368339</v>
      </c>
      <c r="AC60" s="36">
        <v>21719.478726626941</v>
      </c>
      <c r="AD60" s="36">
        <v>22769.220566146745</v>
      </c>
      <c r="AE60" s="36">
        <v>23817.01411590365</v>
      </c>
      <c r="AF60" s="36">
        <v>24862.969059081755</v>
      </c>
      <c r="AG60" s="36">
        <v>25907.187787340001</v>
      </c>
      <c r="AH60" s="36"/>
      <c r="AI60" s="36"/>
      <c r="AJ60" s="36">
        <v>26949.765690632579</v>
      </c>
      <c r="AK60" s="36">
        <v>27990.79156784061</v>
      </c>
      <c r="AL60" s="36">
        <v>29030.348082687786</v>
      </c>
      <c r="AM60" s="36">
        <v>30068.512223966001</v>
      </c>
      <c r="AN60" s="36">
        <v>31105.355748799291</v>
      </c>
      <c r="AO60" s="36">
        <v>32140.945598799186</v>
      </c>
      <c r="AP60" s="36">
        <v>33175.344285149316</v>
      </c>
      <c r="AQ60" s="36">
        <v>34208.610242009483</v>
      </c>
      <c r="AR60" s="36">
        <v>35240.798149368726</v>
      </c>
      <c r="AS60" s="36">
        <v>36271.959227306746</v>
      </c>
      <c r="AT60" s="36">
        <v>37302.141503948587</v>
      </c>
      <c r="AU60" s="36">
        <v>38331.390059450845</v>
      </c>
      <c r="AV60" s="36"/>
    </row>
    <row r="62" spans="2:48" x14ac:dyDescent="0.2">
      <c r="B62" s="62" t="s">
        <v>49</v>
      </c>
    </row>
    <row r="64" spans="2:48" ht="15" x14ac:dyDescent="0.25">
      <c r="B64" s="26" t="s">
        <v>41</v>
      </c>
      <c r="D64" s="36"/>
      <c r="E64" s="36"/>
      <c r="F64" s="36"/>
      <c r="G64" s="36">
        <v>1396258.2290455238</v>
      </c>
      <c r="H64" s="36">
        <v>926758.35732483573</v>
      </c>
      <c r="I64" s="36">
        <v>662829.23509300407</v>
      </c>
      <c r="J64" s="36">
        <v>575236.50945674768</v>
      </c>
      <c r="K64" s="36">
        <v>459091.43375187443</v>
      </c>
      <c r="L64" s="36">
        <v>337098.98137198098</v>
      </c>
      <c r="M64" s="36">
        <v>215199.70279070645</v>
      </c>
      <c r="N64" s="36">
        <v>144134.86393967434</v>
      </c>
      <c r="O64" s="36">
        <v>102705.48568821891</v>
      </c>
      <c r="P64" s="36">
        <v>74467.230746893256</v>
      </c>
      <c r="Q64" s="36">
        <v>43412.904606996737</v>
      </c>
      <c r="R64" s="36">
        <v>25308.854210277274</v>
      </c>
      <c r="S64" s="36">
        <v>14754.555292617668</v>
      </c>
      <c r="T64" s="36">
        <v>8601.610332660217</v>
      </c>
      <c r="U64" s="36">
        <v>5014.5666099435884</v>
      </c>
      <c r="V64" s="36">
        <v>2923.3919362845954</v>
      </c>
      <c r="W64" s="36">
        <v>1704.2789692307899</v>
      </c>
      <c r="X64" s="36">
        <v>993.56051746309572</v>
      </c>
      <c r="Y64" s="36">
        <v>579.2258894722388</v>
      </c>
      <c r="Z64" s="36">
        <v>337.6770968028809</v>
      </c>
      <c r="AA64" s="36">
        <v>196.8589867575096</v>
      </c>
      <c r="AB64" s="36">
        <v>114.76484793937827</v>
      </c>
      <c r="AC64" s="36">
        <v>66.905608626201982</v>
      </c>
      <c r="AD64" s="36">
        <v>39.004630302887179</v>
      </c>
      <c r="AE64" s="36">
        <v>22.738918549634121</v>
      </c>
      <c r="AF64" s="36">
        <v>13.256334255490207</v>
      </c>
      <c r="AG64" s="36">
        <v>7.7281774640997911</v>
      </c>
      <c r="AH64" s="36"/>
      <c r="AI64" s="36"/>
      <c r="AJ64" s="36">
        <v>4.5053727346897912</v>
      </c>
      <c r="AK64" s="36">
        <v>2.6265421016506902</v>
      </c>
      <c r="AL64" s="36">
        <v>1.5312214589096864</v>
      </c>
      <c r="AM64" s="36">
        <v>0.89267145375358137</v>
      </c>
      <c r="AN64" s="36">
        <v>0.52040958524310521</v>
      </c>
      <c r="AO64" s="36">
        <v>0.30338836900643329</v>
      </c>
      <c r="AP64" s="36">
        <v>0.17686934495141143</v>
      </c>
      <c r="AQ64" s="36">
        <v>0.10311128698173008</v>
      </c>
      <c r="AR64" s="36">
        <v>6.0111815905404334E-2</v>
      </c>
      <c r="AS64" s="36">
        <v>3.5043985166099925E-2</v>
      </c>
      <c r="AT64" s="36">
        <v>2.042994173149611E-2</v>
      </c>
      <c r="AU64" s="36">
        <v>1.1910246998851163E-2</v>
      </c>
      <c r="AV64" s="36"/>
    </row>
    <row r="65" spans="2:55" ht="15" x14ac:dyDescent="0.25">
      <c r="B65" s="2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2:55" s="67" customFormat="1" ht="15" x14ac:dyDescent="0.25">
      <c r="B66" s="64" t="s">
        <v>50</v>
      </c>
      <c r="C66" s="65" t="s">
        <v>97</v>
      </c>
      <c r="D66" s="66"/>
      <c r="E66" s="66"/>
      <c r="F66" s="66"/>
      <c r="G66" s="66">
        <v>1402.4509167569104</v>
      </c>
      <c r="H66" s="66">
        <v>3735.7705516382866</v>
      </c>
      <c r="I66" s="66">
        <v>5332.4082866049503</v>
      </c>
      <c r="J66" s="66">
        <v>6575.9651031947224</v>
      </c>
      <c r="K66" s="66">
        <v>7614.8805000778912</v>
      </c>
      <c r="L66" s="66">
        <v>8414.6021807635861</v>
      </c>
      <c r="M66" s="66">
        <v>8969.3504213215583</v>
      </c>
      <c r="N66" s="66">
        <v>9330.2787095494223</v>
      </c>
      <c r="O66" s="66">
        <v>9578.2138460641654</v>
      </c>
      <c r="P66" s="66">
        <v>9756.1723593390288</v>
      </c>
      <c r="Q66" s="66">
        <v>9874.575316940578</v>
      </c>
      <c r="R66" s="66">
        <v>9943.6018706607447</v>
      </c>
      <c r="S66" s="66">
        <v>9983.8429694896859</v>
      </c>
      <c r="T66" s="66">
        <v>10007.302724434505</v>
      </c>
      <c r="U66" s="66">
        <v>10020.979291876429</v>
      </c>
      <c r="V66" s="66">
        <v>10028.952456874671</v>
      </c>
      <c r="W66" s="66">
        <v>10033.600652436839</v>
      </c>
      <c r="X66" s="66">
        <v>10036.310457387435</v>
      </c>
      <c r="Y66" s="66">
        <v>10037.890219420262</v>
      </c>
      <c r="Z66" s="66">
        <v>10038.811189056772</v>
      </c>
      <c r="AA66" s="66">
        <v>10039.348095916002</v>
      </c>
      <c r="AB66" s="66">
        <v>10039.661101865448</v>
      </c>
      <c r="AC66" s="66">
        <v>10039.843578067241</v>
      </c>
      <c r="AD66" s="66">
        <v>10039.949958039506</v>
      </c>
      <c r="AE66" s="66">
        <v>10040.01197543349</v>
      </c>
      <c r="AF66" s="66">
        <v>10040.048130332523</v>
      </c>
      <c r="AG66" s="66">
        <v>10040.069207914798</v>
      </c>
      <c r="AH66" s="66">
        <f>SUM(V66:AG66)</f>
        <v>120454.49702274498</v>
      </c>
      <c r="AJ66" s="66">
        <v>10040.081495723265</v>
      </c>
      <c r="AK66" s="66">
        <v>10040.088659269586</v>
      </c>
      <c r="AL66" s="66">
        <v>10040.09283547367</v>
      </c>
      <c r="AM66" s="66">
        <v>10040.095270117037</v>
      </c>
      <c r="AN66" s="66">
        <v>10040.096689465377</v>
      </c>
      <c r="AO66" s="66">
        <v>10040.097516917043</v>
      </c>
      <c r="AP66" s="66">
        <v>10040.097999304797</v>
      </c>
      <c r="AQ66" s="66">
        <v>10040.098280527198</v>
      </c>
      <c r="AR66" s="66">
        <v>10040.09844447423</v>
      </c>
      <c r="AS66" s="66">
        <v>10040.098540052064</v>
      </c>
      <c r="AT66" s="66">
        <v>10040.098595772031</v>
      </c>
      <c r="AU66" s="66">
        <v>10040.098628255653</v>
      </c>
      <c r="AV66" s="68">
        <f>SUM(AJ66:AU66)</f>
        <v>120481.14295535194</v>
      </c>
    </row>
    <row r="69" spans="2:55" s="35" customFormat="1" ht="6" customHeight="1" x14ac:dyDescent="0.2"/>
    <row r="71" spans="2:55" x14ac:dyDescent="0.2">
      <c r="B71" s="62" t="s">
        <v>51</v>
      </c>
    </row>
    <row r="73" spans="2:55" x14ac:dyDescent="0.2">
      <c r="B73" s="25" t="s">
        <v>27</v>
      </c>
      <c r="C73" s="26" t="s">
        <v>28</v>
      </c>
      <c r="D73" s="33">
        <f t="shared" ref="D73:AG73" si="14">D11</f>
        <v>1134734.6299999999</v>
      </c>
      <c r="E73" s="33">
        <f t="shared" si="14"/>
        <v>1134734.6299999999</v>
      </c>
      <c r="F73" s="33">
        <f t="shared" si="14"/>
        <v>1134734.6299999999</v>
      </c>
      <c r="G73" s="33">
        <f t="shared" si="14"/>
        <v>1134734.6299999999</v>
      </c>
      <c r="H73" s="33">
        <f t="shared" si="14"/>
        <v>1134734.6299999999</v>
      </c>
      <c r="I73" s="33">
        <f t="shared" si="14"/>
        <v>1134734.6299999999</v>
      </c>
      <c r="J73" s="33">
        <f t="shared" si="14"/>
        <v>1134734.6299999999</v>
      </c>
      <c r="K73" s="33">
        <f t="shared" si="14"/>
        <v>1134734.6299999999</v>
      </c>
      <c r="L73" s="33">
        <f t="shared" si="14"/>
        <v>1134734.6299999999</v>
      </c>
      <c r="M73" s="33">
        <f t="shared" si="14"/>
        <v>1134734.6299999999</v>
      </c>
      <c r="N73" s="33">
        <f t="shared" si="14"/>
        <v>1134734.6299999999</v>
      </c>
      <c r="O73" s="33">
        <f t="shared" si="14"/>
        <v>1134734.6299999999</v>
      </c>
      <c r="P73" s="33">
        <f t="shared" si="14"/>
        <v>0</v>
      </c>
      <c r="Q73" s="33">
        <f t="shared" si="14"/>
        <v>0</v>
      </c>
      <c r="R73" s="33">
        <f t="shared" si="14"/>
        <v>0</v>
      </c>
      <c r="S73" s="33">
        <f t="shared" si="14"/>
        <v>0</v>
      </c>
      <c r="T73" s="33">
        <f t="shared" si="14"/>
        <v>0</v>
      </c>
      <c r="U73" s="33">
        <f t="shared" si="14"/>
        <v>0</v>
      </c>
      <c r="V73" s="33">
        <f t="shared" si="14"/>
        <v>0</v>
      </c>
      <c r="W73" s="33">
        <f t="shared" si="14"/>
        <v>0</v>
      </c>
      <c r="X73" s="33">
        <f t="shared" si="14"/>
        <v>0</v>
      </c>
      <c r="Y73" s="33">
        <f t="shared" si="14"/>
        <v>0</v>
      </c>
      <c r="Z73" s="33">
        <f t="shared" si="14"/>
        <v>0</v>
      </c>
      <c r="AA73" s="33">
        <f t="shared" si="14"/>
        <v>0</v>
      </c>
      <c r="AB73" s="33">
        <f t="shared" si="14"/>
        <v>0</v>
      </c>
      <c r="AC73" s="33">
        <f t="shared" si="14"/>
        <v>0</v>
      </c>
      <c r="AD73" s="33">
        <f t="shared" si="14"/>
        <v>0</v>
      </c>
      <c r="AE73" s="33">
        <f t="shared" si="14"/>
        <v>0</v>
      </c>
      <c r="AF73" s="33">
        <f t="shared" si="14"/>
        <v>0</v>
      </c>
      <c r="AG73" s="33">
        <f t="shared" si="14"/>
        <v>0</v>
      </c>
      <c r="AH73" s="33"/>
      <c r="AI73" s="33">
        <f t="shared" ref="AI73:AI87" si="15">SUM(U73:AG73)/13</f>
        <v>0</v>
      </c>
      <c r="AJ73" s="33">
        <f t="shared" ref="AJ73:AU73" si="16">AJ11</f>
        <v>0</v>
      </c>
      <c r="AK73" s="33">
        <f t="shared" si="16"/>
        <v>0</v>
      </c>
      <c r="AL73" s="33">
        <f t="shared" si="16"/>
        <v>0</v>
      </c>
      <c r="AM73" s="33">
        <f t="shared" si="16"/>
        <v>0</v>
      </c>
      <c r="AN73" s="33">
        <f t="shared" si="16"/>
        <v>0</v>
      </c>
      <c r="AO73" s="33">
        <f t="shared" si="16"/>
        <v>0</v>
      </c>
      <c r="AP73" s="33">
        <f t="shared" si="16"/>
        <v>0</v>
      </c>
      <c r="AQ73" s="33">
        <f t="shared" si="16"/>
        <v>0</v>
      </c>
      <c r="AR73" s="33">
        <f t="shared" si="16"/>
        <v>0</v>
      </c>
      <c r="AS73" s="33">
        <f t="shared" si="16"/>
        <v>0</v>
      </c>
      <c r="AT73" s="33">
        <f t="shared" si="16"/>
        <v>0</v>
      </c>
      <c r="AU73" s="33">
        <f t="shared" si="16"/>
        <v>0</v>
      </c>
      <c r="AV73" s="33"/>
      <c r="AW73" s="33">
        <f>(SUM(AJ73:AU73)+AG73)/13</f>
        <v>0</v>
      </c>
      <c r="AX73" s="34">
        <f>AI73*AX115</f>
        <v>0</v>
      </c>
      <c r="AY73" s="34">
        <f>AW73*AY115</f>
        <v>0</v>
      </c>
      <c r="AZ73" s="34">
        <f>AI73*AZ115</f>
        <v>0</v>
      </c>
      <c r="BA73" s="34">
        <f>AW73*BA115</f>
        <v>0</v>
      </c>
      <c r="BB73" s="34">
        <f>AI73*BB115</f>
        <v>0</v>
      </c>
      <c r="BC73" s="34">
        <f>AW73*BC115</f>
        <v>0</v>
      </c>
    </row>
    <row r="74" spans="2:55" x14ac:dyDescent="0.2">
      <c r="B74" s="27" t="s">
        <v>30</v>
      </c>
      <c r="C74" s="27"/>
      <c r="D74" s="33">
        <f t="shared" ref="D74:AG74" si="17">D12</f>
        <v>1134734.6299999999</v>
      </c>
      <c r="E74" s="33">
        <f t="shared" si="17"/>
        <v>1134734.6299999999</v>
      </c>
      <c r="F74" s="33">
        <f t="shared" si="17"/>
        <v>1134734.6299999999</v>
      </c>
      <c r="G74" s="33">
        <f t="shared" si="17"/>
        <v>1134734.6299999999</v>
      </c>
      <c r="H74" s="33">
        <f t="shared" si="17"/>
        <v>1134734.6299999999</v>
      </c>
      <c r="I74" s="33">
        <f t="shared" si="17"/>
        <v>1134734.6299999999</v>
      </c>
      <c r="J74" s="33">
        <f t="shared" si="17"/>
        <v>1134734.6299999999</v>
      </c>
      <c r="K74" s="33">
        <f t="shared" si="17"/>
        <v>1134734.6299999999</v>
      </c>
      <c r="L74" s="33">
        <f t="shared" si="17"/>
        <v>1134734.6299999999</v>
      </c>
      <c r="M74" s="33">
        <f t="shared" si="17"/>
        <v>1134734.6299999999</v>
      </c>
      <c r="N74" s="33">
        <f t="shared" si="17"/>
        <v>1134734.6299999999</v>
      </c>
      <c r="O74" s="33">
        <f t="shared" si="17"/>
        <v>1134734.6299999999</v>
      </c>
      <c r="P74" s="33">
        <f t="shared" si="17"/>
        <v>1134734.6299999999</v>
      </c>
      <c r="Q74" s="33">
        <f t="shared" si="17"/>
        <v>1134734.6299999999</v>
      </c>
      <c r="R74" s="33">
        <f t="shared" si="17"/>
        <v>1134734.6299999999</v>
      </c>
      <c r="S74" s="33">
        <f t="shared" si="17"/>
        <v>1134734.6299999999</v>
      </c>
      <c r="T74" s="33">
        <f t="shared" si="17"/>
        <v>1134734.6299999999</v>
      </c>
      <c r="U74" s="33">
        <f t="shared" si="17"/>
        <v>1134734.6299999999</v>
      </c>
      <c r="V74" s="33">
        <f t="shared" si="17"/>
        <v>1134734.6299999999</v>
      </c>
      <c r="W74" s="33">
        <f t="shared" si="17"/>
        <v>1134734.6299999999</v>
      </c>
      <c r="X74" s="33">
        <f t="shared" si="17"/>
        <v>1134734.6299999999</v>
      </c>
      <c r="Y74" s="33">
        <f t="shared" si="17"/>
        <v>1134734.6299999999</v>
      </c>
      <c r="Z74" s="33">
        <f t="shared" si="17"/>
        <v>1134734.6299999999</v>
      </c>
      <c r="AA74" s="33">
        <f t="shared" si="17"/>
        <v>1134734.6299999999</v>
      </c>
      <c r="AB74" s="33">
        <f t="shared" si="17"/>
        <v>1134734.6299999999</v>
      </c>
      <c r="AC74" s="33">
        <f t="shared" si="17"/>
        <v>1134734.6299999999</v>
      </c>
      <c r="AD74" s="33">
        <f t="shared" si="17"/>
        <v>1134734.6299999999</v>
      </c>
      <c r="AE74" s="33">
        <f t="shared" si="17"/>
        <v>1134734.6299999999</v>
      </c>
      <c r="AF74" s="33">
        <f t="shared" si="17"/>
        <v>1134734.6299999999</v>
      </c>
      <c r="AG74" s="33">
        <f t="shared" si="17"/>
        <v>1134734.6299999999</v>
      </c>
      <c r="AH74" s="33"/>
      <c r="AI74" s="33">
        <f>SUM(U74:AG74)/13</f>
        <v>1134734.6299999994</v>
      </c>
      <c r="AJ74" s="33">
        <f t="shared" ref="AJ74:AU74" si="18">AJ12</f>
        <v>1134734.6299999999</v>
      </c>
      <c r="AK74" s="33">
        <f t="shared" si="18"/>
        <v>1134734.6299999999</v>
      </c>
      <c r="AL74" s="33">
        <f t="shared" si="18"/>
        <v>1134734.6299999999</v>
      </c>
      <c r="AM74" s="33">
        <f t="shared" si="18"/>
        <v>1134734.6299999999</v>
      </c>
      <c r="AN74" s="33">
        <f t="shared" si="18"/>
        <v>1134734.6299999999</v>
      </c>
      <c r="AO74" s="33">
        <f t="shared" si="18"/>
        <v>1134734.6299999999</v>
      </c>
      <c r="AP74" s="33">
        <f t="shared" si="18"/>
        <v>1134734.6299999999</v>
      </c>
      <c r="AQ74" s="33">
        <f t="shared" si="18"/>
        <v>1134734.6299999999</v>
      </c>
      <c r="AR74" s="33">
        <f t="shared" si="18"/>
        <v>1134734.6299999999</v>
      </c>
      <c r="AS74" s="33">
        <f t="shared" si="18"/>
        <v>1134734.6299999999</v>
      </c>
      <c r="AT74" s="33">
        <f t="shared" si="18"/>
        <v>1134734.6299999999</v>
      </c>
      <c r="AU74" s="33">
        <f t="shared" si="18"/>
        <v>1134734.6299999999</v>
      </c>
      <c r="AV74" s="33"/>
      <c r="AW74" s="33">
        <f t="shared" ref="AW74:AW87" si="19">(SUM(AJ74:AU74)+AG74)/13</f>
        <v>1134734.6299999994</v>
      </c>
      <c r="AX74" s="34">
        <f>AI74*AX115</f>
        <v>1099539.2054479036</v>
      </c>
      <c r="AY74" s="34">
        <f>AW74*AY115</f>
        <v>1099696.492825882</v>
      </c>
      <c r="AZ74" s="34">
        <f>AI74*AZ115</f>
        <v>1099539.2054479036</v>
      </c>
      <c r="BA74" s="34">
        <f>AW74*BA115</f>
        <v>1099696.492825882</v>
      </c>
      <c r="BB74" s="34">
        <f>AI74*BB115</f>
        <v>1092393.6490036487</v>
      </c>
      <c r="BC74" s="34">
        <f>AW74*BC115</f>
        <v>1092769.7359812595</v>
      </c>
    </row>
    <row r="75" spans="2:55" x14ac:dyDescent="0.2">
      <c r="B75" s="26" t="s">
        <v>31</v>
      </c>
      <c r="C75" s="26" t="s">
        <v>32</v>
      </c>
      <c r="D75" s="33">
        <f t="shared" ref="D75:AG75" si="20">D13</f>
        <v>3498.8300000000004</v>
      </c>
      <c r="E75" s="33">
        <f t="shared" si="20"/>
        <v>3498.8300000000004</v>
      </c>
      <c r="F75" s="33">
        <f t="shared" si="20"/>
        <v>3498.8300000000004</v>
      </c>
      <c r="G75" s="33">
        <f t="shared" si="20"/>
        <v>3498.8300000000004</v>
      </c>
      <c r="H75" s="33">
        <f t="shared" si="20"/>
        <v>3498.8300000000004</v>
      </c>
      <c r="I75" s="33">
        <f t="shared" si="20"/>
        <v>3498.8300000000004</v>
      </c>
      <c r="J75" s="33">
        <f t="shared" si="20"/>
        <v>3498.8300000000004</v>
      </c>
      <c r="K75" s="33">
        <f t="shared" si="20"/>
        <v>3498.8300000000004</v>
      </c>
      <c r="L75" s="33">
        <f t="shared" si="20"/>
        <v>3498.8300000000004</v>
      </c>
      <c r="M75" s="33">
        <f t="shared" si="20"/>
        <v>3498.8300000000004</v>
      </c>
      <c r="N75" s="33">
        <f t="shared" si="20"/>
        <v>3498.8300000000004</v>
      </c>
      <c r="O75" s="33">
        <f t="shared" si="20"/>
        <v>3498.8300000000004</v>
      </c>
      <c r="P75" s="33">
        <f t="shared" si="20"/>
        <v>3498.8300000000004</v>
      </c>
      <c r="Q75" s="33">
        <f t="shared" si="20"/>
        <v>3498.8300000000004</v>
      </c>
      <c r="R75" s="33">
        <f t="shared" si="20"/>
        <v>3498.8300000000004</v>
      </c>
      <c r="S75" s="33">
        <f t="shared" si="20"/>
        <v>3498.8300000000004</v>
      </c>
      <c r="T75" s="33">
        <f t="shared" si="20"/>
        <v>3498.8300000000004</v>
      </c>
      <c r="U75" s="33">
        <f t="shared" si="20"/>
        <v>3498.8300000000004</v>
      </c>
      <c r="V75" s="33">
        <f t="shared" si="20"/>
        <v>3498.8300000000004</v>
      </c>
      <c r="W75" s="33">
        <f t="shared" si="20"/>
        <v>3498.8300000000004</v>
      </c>
      <c r="X75" s="33">
        <f t="shared" si="20"/>
        <v>3498.8300000000004</v>
      </c>
      <c r="Y75" s="33">
        <f t="shared" si="20"/>
        <v>3498.8300000000004</v>
      </c>
      <c r="Z75" s="33">
        <f t="shared" si="20"/>
        <v>3498.8300000000004</v>
      </c>
      <c r="AA75" s="33">
        <f t="shared" si="20"/>
        <v>3498.8300000000004</v>
      </c>
      <c r="AB75" s="33">
        <f t="shared" si="20"/>
        <v>3498.8300000000004</v>
      </c>
      <c r="AC75" s="33">
        <f t="shared" si="20"/>
        <v>3498.8300000000004</v>
      </c>
      <c r="AD75" s="33">
        <f t="shared" si="20"/>
        <v>3498.8300000000004</v>
      </c>
      <c r="AE75" s="33">
        <f t="shared" si="20"/>
        <v>3498.8300000000004</v>
      </c>
      <c r="AF75" s="33">
        <f t="shared" si="20"/>
        <v>3498.8300000000004</v>
      </c>
      <c r="AG75" s="33">
        <f t="shared" si="20"/>
        <v>3498.8300000000004</v>
      </c>
      <c r="AH75" s="33"/>
      <c r="AI75" s="33">
        <f t="shared" si="15"/>
        <v>3498.8300000000013</v>
      </c>
      <c r="AJ75" s="33">
        <f t="shared" ref="AJ75:AU75" si="21">AJ13</f>
        <v>3498.8300000000004</v>
      </c>
      <c r="AK75" s="33">
        <f t="shared" si="21"/>
        <v>3498.8300000000004</v>
      </c>
      <c r="AL75" s="33">
        <f t="shared" si="21"/>
        <v>3498.8300000000004</v>
      </c>
      <c r="AM75" s="33">
        <f t="shared" si="21"/>
        <v>3498.8300000000004</v>
      </c>
      <c r="AN75" s="33">
        <f t="shared" si="21"/>
        <v>3498.8300000000004</v>
      </c>
      <c r="AO75" s="33">
        <f t="shared" si="21"/>
        <v>3498.8300000000004</v>
      </c>
      <c r="AP75" s="33">
        <f t="shared" si="21"/>
        <v>3498.8300000000004</v>
      </c>
      <c r="AQ75" s="33">
        <f t="shared" si="21"/>
        <v>3498.8300000000004</v>
      </c>
      <c r="AR75" s="33">
        <f t="shared" si="21"/>
        <v>3498.8300000000004</v>
      </c>
      <c r="AS75" s="33">
        <f t="shared" si="21"/>
        <v>3498.8300000000004</v>
      </c>
      <c r="AT75" s="33">
        <f t="shared" si="21"/>
        <v>3498.8300000000004</v>
      </c>
      <c r="AU75" s="33">
        <f t="shared" si="21"/>
        <v>3498.8300000000004</v>
      </c>
      <c r="AV75" s="33"/>
      <c r="AW75" s="33">
        <f t="shared" si="19"/>
        <v>3498.8300000000013</v>
      </c>
      <c r="AX75" s="34">
        <f>AI75*AX121</f>
        <v>3498.8300000000008</v>
      </c>
      <c r="AY75" s="34">
        <f>AW75*AY121</f>
        <v>3498.8300000000013</v>
      </c>
      <c r="AZ75" s="34">
        <f>AI75*AZ121</f>
        <v>3498.8300000000008</v>
      </c>
      <c r="BA75" s="34">
        <f>AW75*BA121</f>
        <v>3498.8300000000008</v>
      </c>
      <c r="BB75" s="34">
        <f>AI75*BB121</f>
        <v>3498.8300000000013</v>
      </c>
      <c r="BC75" s="34">
        <f>AW75*BC121</f>
        <v>3498.8300000000004</v>
      </c>
    </row>
    <row r="76" spans="2:55" x14ac:dyDescent="0.2">
      <c r="B76" s="26"/>
      <c r="C76" s="26" t="s">
        <v>33</v>
      </c>
      <c r="D76" s="33">
        <f t="shared" ref="D76:AG76" si="22">D14</f>
        <v>7396.43</v>
      </c>
      <c r="E76" s="33">
        <f t="shared" si="22"/>
        <v>7396.43</v>
      </c>
      <c r="F76" s="33">
        <f t="shared" si="22"/>
        <v>7396.43</v>
      </c>
      <c r="G76" s="33">
        <f t="shared" si="22"/>
        <v>7396.43</v>
      </c>
      <c r="H76" s="33">
        <f t="shared" si="22"/>
        <v>7396.43</v>
      </c>
      <c r="I76" s="33">
        <f t="shared" si="22"/>
        <v>7396.43</v>
      </c>
      <c r="J76" s="33">
        <f t="shared" si="22"/>
        <v>7396.43</v>
      </c>
      <c r="K76" s="33">
        <f t="shared" si="22"/>
        <v>7396.43</v>
      </c>
      <c r="L76" s="33">
        <f t="shared" si="22"/>
        <v>7396.43</v>
      </c>
      <c r="M76" s="33">
        <f t="shared" si="22"/>
        <v>7396.43</v>
      </c>
      <c r="N76" s="33">
        <f t="shared" si="22"/>
        <v>7396.43</v>
      </c>
      <c r="O76" s="33">
        <f t="shared" si="22"/>
        <v>7396.43</v>
      </c>
      <c r="P76" s="33">
        <f t="shared" si="22"/>
        <v>7396.43</v>
      </c>
      <c r="Q76" s="33">
        <f t="shared" si="22"/>
        <v>7396.43</v>
      </c>
      <c r="R76" s="33">
        <f t="shared" si="22"/>
        <v>7396.43</v>
      </c>
      <c r="S76" s="33">
        <f t="shared" si="22"/>
        <v>7396.43</v>
      </c>
      <c r="T76" s="33">
        <f t="shared" si="22"/>
        <v>7396.43</v>
      </c>
      <c r="U76" s="33">
        <f t="shared" si="22"/>
        <v>7396.43</v>
      </c>
      <c r="V76" s="33">
        <f t="shared" si="22"/>
        <v>7396.43</v>
      </c>
      <c r="W76" s="33">
        <f t="shared" si="22"/>
        <v>7396.43</v>
      </c>
      <c r="X76" s="33">
        <f t="shared" si="22"/>
        <v>7396.43</v>
      </c>
      <c r="Y76" s="33">
        <f t="shared" si="22"/>
        <v>7396.43</v>
      </c>
      <c r="Z76" s="33">
        <f t="shared" si="22"/>
        <v>7396.43</v>
      </c>
      <c r="AA76" s="33">
        <f t="shared" si="22"/>
        <v>7396.43</v>
      </c>
      <c r="AB76" s="33">
        <f t="shared" si="22"/>
        <v>7396.43</v>
      </c>
      <c r="AC76" s="33">
        <f t="shared" si="22"/>
        <v>7396.43</v>
      </c>
      <c r="AD76" s="33">
        <f t="shared" si="22"/>
        <v>7396.43</v>
      </c>
      <c r="AE76" s="33">
        <f t="shared" si="22"/>
        <v>7396.43</v>
      </c>
      <c r="AF76" s="33">
        <f t="shared" si="22"/>
        <v>7396.43</v>
      </c>
      <c r="AG76" s="33">
        <f t="shared" si="22"/>
        <v>7396.43</v>
      </c>
      <c r="AH76" s="33"/>
      <c r="AI76" s="33">
        <f t="shared" si="15"/>
        <v>7396.4299999999976</v>
      </c>
      <c r="AJ76" s="33">
        <f t="shared" ref="AJ76:AU76" si="23">AJ14</f>
        <v>7396.43</v>
      </c>
      <c r="AK76" s="33">
        <f t="shared" si="23"/>
        <v>7396.43</v>
      </c>
      <c r="AL76" s="33">
        <f t="shared" si="23"/>
        <v>7396.43</v>
      </c>
      <c r="AM76" s="33">
        <f t="shared" si="23"/>
        <v>7396.43</v>
      </c>
      <c r="AN76" s="33">
        <f t="shared" si="23"/>
        <v>7396.43</v>
      </c>
      <c r="AO76" s="33">
        <f t="shared" si="23"/>
        <v>7396.43</v>
      </c>
      <c r="AP76" s="33">
        <f t="shared" si="23"/>
        <v>7396.43</v>
      </c>
      <c r="AQ76" s="33">
        <f t="shared" si="23"/>
        <v>7396.43</v>
      </c>
      <c r="AR76" s="33">
        <f t="shared" si="23"/>
        <v>7396.43</v>
      </c>
      <c r="AS76" s="33">
        <f t="shared" si="23"/>
        <v>7396.43</v>
      </c>
      <c r="AT76" s="33">
        <f t="shared" si="23"/>
        <v>7396.43</v>
      </c>
      <c r="AU76" s="33">
        <f t="shared" si="23"/>
        <v>7396.43</v>
      </c>
      <c r="AV76" s="33"/>
      <c r="AW76" s="33">
        <f t="shared" si="19"/>
        <v>7396.4299999999976</v>
      </c>
      <c r="AX76" s="34">
        <f>AI76*AX121</f>
        <v>7396.4299999999967</v>
      </c>
      <c r="AY76" s="34">
        <f>AW76*AY121</f>
        <v>7396.4299999999976</v>
      </c>
      <c r="AZ76" s="34">
        <f>AI76*AZ121</f>
        <v>7396.4299999999967</v>
      </c>
      <c r="BA76" s="34">
        <f>AW76*BA121</f>
        <v>7396.4299999999967</v>
      </c>
      <c r="BB76" s="34">
        <f>AI76*BB121</f>
        <v>7396.4299999999976</v>
      </c>
      <c r="BC76" s="34">
        <f>AW76*BC121</f>
        <v>7396.4299999999957</v>
      </c>
    </row>
    <row r="77" spans="2:55" x14ac:dyDescent="0.2">
      <c r="B77" s="26"/>
      <c r="C77" s="26" t="s">
        <v>34</v>
      </c>
      <c r="D77" s="33">
        <f t="shared" ref="D77:AG77" si="24">D15</f>
        <v>25023.759999999998</v>
      </c>
      <c r="E77" s="33">
        <f t="shared" si="24"/>
        <v>25023.759999999998</v>
      </c>
      <c r="F77" s="33">
        <f t="shared" si="24"/>
        <v>25023.759999999998</v>
      </c>
      <c r="G77" s="33">
        <f t="shared" si="24"/>
        <v>25023.759999999998</v>
      </c>
      <c r="H77" s="33">
        <f t="shared" si="24"/>
        <v>25023.759999999998</v>
      </c>
      <c r="I77" s="33">
        <f t="shared" si="24"/>
        <v>25023.759999999998</v>
      </c>
      <c r="J77" s="33">
        <f t="shared" si="24"/>
        <v>25023.759999999998</v>
      </c>
      <c r="K77" s="33">
        <f t="shared" si="24"/>
        <v>25023.759999999998</v>
      </c>
      <c r="L77" s="33">
        <f t="shared" si="24"/>
        <v>25023.759999999998</v>
      </c>
      <c r="M77" s="33">
        <f t="shared" si="24"/>
        <v>25023.759999999998</v>
      </c>
      <c r="N77" s="33">
        <f t="shared" si="24"/>
        <v>25023.759999999998</v>
      </c>
      <c r="O77" s="33">
        <f t="shared" si="24"/>
        <v>25023.759999999998</v>
      </c>
      <c r="P77" s="33">
        <f t="shared" si="24"/>
        <v>25023.759999999998</v>
      </c>
      <c r="Q77" s="33">
        <f t="shared" si="24"/>
        <v>25023.759999999998</v>
      </c>
      <c r="R77" s="33">
        <f t="shared" si="24"/>
        <v>25023.759999999998</v>
      </c>
      <c r="S77" s="33">
        <f t="shared" si="24"/>
        <v>25023.759999999998</v>
      </c>
      <c r="T77" s="33">
        <f t="shared" si="24"/>
        <v>25023.759999999998</v>
      </c>
      <c r="U77" s="33">
        <f t="shared" si="24"/>
        <v>25023.759999999998</v>
      </c>
      <c r="V77" s="33">
        <f t="shared" si="24"/>
        <v>25023.759999999998</v>
      </c>
      <c r="W77" s="33">
        <f t="shared" si="24"/>
        <v>25023.759999999998</v>
      </c>
      <c r="X77" s="33">
        <f t="shared" si="24"/>
        <v>25023.759999999998</v>
      </c>
      <c r="Y77" s="33">
        <f t="shared" si="24"/>
        <v>25023.759999999998</v>
      </c>
      <c r="Z77" s="33">
        <f t="shared" si="24"/>
        <v>25023.759999999998</v>
      </c>
      <c r="AA77" s="33">
        <f t="shared" si="24"/>
        <v>25023.759999999998</v>
      </c>
      <c r="AB77" s="33">
        <f t="shared" si="24"/>
        <v>25023.759999999998</v>
      </c>
      <c r="AC77" s="33">
        <f t="shared" si="24"/>
        <v>25023.759999999998</v>
      </c>
      <c r="AD77" s="33">
        <f t="shared" si="24"/>
        <v>25023.759999999998</v>
      </c>
      <c r="AE77" s="33">
        <f t="shared" si="24"/>
        <v>25023.759999999998</v>
      </c>
      <c r="AF77" s="33">
        <f t="shared" si="24"/>
        <v>25023.759999999998</v>
      </c>
      <c r="AG77" s="33">
        <f t="shared" si="24"/>
        <v>25023.759999999998</v>
      </c>
      <c r="AH77" s="33"/>
      <c r="AI77" s="33">
        <f t="shared" si="15"/>
        <v>25023.760000000006</v>
      </c>
      <c r="AJ77" s="33">
        <f t="shared" ref="AJ77:AU77" si="25">AJ15</f>
        <v>25023.759999999998</v>
      </c>
      <c r="AK77" s="33">
        <f t="shared" si="25"/>
        <v>25023.759999999998</v>
      </c>
      <c r="AL77" s="33">
        <f t="shared" si="25"/>
        <v>25023.759999999998</v>
      </c>
      <c r="AM77" s="33">
        <f t="shared" si="25"/>
        <v>25023.759999999998</v>
      </c>
      <c r="AN77" s="33">
        <f t="shared" si="25"/>
        <v>25023.759999999998</v>
      </c>
      <c r="AO77" s="33">
        <f t="shared" si="25"/>
        <v>25023.759999999998</v>
      </c>
      <c r="AP77" s="33">
        <f t="shared" si="25"/>
        <v>25023.759999999998</v>
      </c>
      <c r="AQ77" s="33">
        <f t="shared" si="25"/>
        <v>25023.759999999998</v>
      </c>
      <c r="AR77" s="33">
        <f t="shared" si="25"/>
        <v>25023.759999999998</v>
      </c>
      <c r="AS77" s="33">
        <f t="shared" si="25"/>
        <v>25023.759999999998</v>
      </c>
      <c r="AT77" s="33">
        <f t="shared" si="25"/>
        <v>25023.759999999998</v>
      </c>
      <c r="AU77" s="33">
        <f t="shared" si="25"/>
        <v>25023.759999999998</v>
      </c>
      <c r="AV77" s="33"/>
      <c r="AW77" s="33">
        <f t="shared" si="19"/>
        <v>25023.760000000006</v>
      </c>
      <c r="AX77" s="34">
        <f>AI77*AX123</f>
        <v>25023.760000000006</v>
      </c>
      <c r="AY77" s="34">
        <f>AW77*AY123</f>
        <v>25023.760000000006</v>
      </c>
      <c r="AZ77" s="34">
        <f>AI77*AZ123</f>
        <v>25023.760000000006</v>
      </c>
      <c r="BA77" s="34">
        <f>AW77*BA123</f>
        <v>25023.760000000006</v>
      </c>
      <c r="BB77" s="34">
        <f>AI77*BB123</f>
        <v>25023.760000000006</v>
      </c>
      <c r="BC77" s="34">
        <f>AW77*BC123</f>
        <v>25023.759999999998</v>
      </c>
    </row>
    <row r="78" spans="2:55" x14ac:dyDescent="0.2">
      <c r="B78" s="26"/>
      <c r="C78" s="26" t="s">
        <v>35</v>
      </c>
      <c r="D78" s="33">
        <f t="shared" ref="D78:AG78" si="26">D16</f>
        <v>3915.1600000000008</v>
      </c>
      <c r="E78" s="33">
        <f t="shared" si="26"/>
        <v>3915.1600000000008</v>
      </c>
      <c r="F78" s="33">
        <f t="shared" si="26"/>
        <v>3915.1600000000008</v>
      </c>
      <c r="G78" s="33">
        <f t="shared" si="26"/>
        <v>3915.1600000000008</v>
      </c>
      <c r="H78" s="33">
        <f t="shared" si="26"/>
        <v>3915.1600000000008</v>
      </c>
      <c r="I78" s="33">
        <f t="shared" si="26"/>
        <v>3915.1600000000008</v>
      </c>
      <c r="J78" s="33">
        <f t="shared" si="26"/>
        <v>3915.1600000000008</v>
      </c>
      <c r="K78" s="33">
        <f t="shared" si="26"/>
        <v>3915.1600000000008</v>
      </c>
      <c r="L78" s="33">
        <f t="shared" si="26"/>
        <v>3915.1600000000008</v>
      </c>
      <c r="M78" s="33">
        <f t="shared" si="26"/>
        <v>3915.1600000000008</v>
      </c>
      <c r="N78" s="33">
        <f t="shared" si="26"/>
        <v>3915.1600000000008</v>
      </c>
      <c r="O78" s="33">
        <f t="shared" si="26"/>
        <v>3915.1600000000008</v>
      </c>
      <c r="P78" s="33">
        <f t="shared" si="26"/>
        <v>3915.1600000000008</v>
      </c>
      <c r="Q78" s="33">
        <f t="shared" si="26"/>
        <v>3915.1600000000008</v>
      </c>
      <c r="R78" s="33">
        <f t="shared" si="26"/>
        <v>3915.1600000000008</v>
      </c>
      <c r="S78" s="33">
        <f t="shared" si="26"/>
        <v>3915.1600000000008</v>
      </c>
      <c r="T78" s="33">
        <f t="shared" si="26"/>
        <v>3915.1600000000008</v>
      </c>
      <c r="U78" s="33">
        <f t="shared" si="26"/>
        <v>3915.1600000000008</v>
      </c>
      <c r="V78" s="33">
        <f t="shared" si="26"/>
        <v>3915.1600000000008</v>
      </c>
      <c r="W78" s="33">
        <f t="shared" si="26"/>
        <v>3915.1600000000008</v>
      </c>
      <c r="X78" s="33">
        <f t="shared" si="26"/>
        <v>3915.1600000000008</v>
      </c>
      <c r="Y78" s="33">
        <f t="shared" si="26"/>
        <v>3915.1600000000008</v>
      </c>
      <c r="Z78" s="33">
        <f t="shared" si="26"/>
        <v>3915.1600000000008</v>
      </c>
      <c r="AA78" s="33">
        <f t="shared" si="26"/>
        <v>3915.1600000000008</v>
      </c>
      <c r="AB78" s="33">
        <f t="shared" si="26"/>
        <v>3915.1600000000008</v>
      </c>
      <c r="AC78" s="33">
        <f t="shared" si="26"/>
        <v>3915.1600000000008</v>
      </c>
      <c r="AD78" s="33">
        <f t="shared" si="26"/>
        <v>3915.1600000000008</v>
      </c>
      <c r="AE78" s="33">
        <f t="shared" si="26"/>
        <v>3915.1600000000008</v>
      </c>
      <c r="AF78" s="33">
        <f t="shared" si="26"/>
        <v>3915.1600000000008</v>
      </c>
      <c r="AG78" s="33">
        <f t="shared" si="26"/>
        <v>3915.1600000000008</v>
      </c>
      <c r="AH78" s="33"/>
      <c r="AI78" s="33">
        <f t="shared" si="15"/>
        <v>3915.1600000000012</v>
      </c>
      <c r="AJ78" s="33">
        <f t="shared" ref="AJ78:AU78" si="27">AJ16</f>
        <v>3915.1600000000008</v>
      </c>
      <c r="AK78" s="33">
        <f t="shared" si="27"/>
        <v>3915.1600000000008</v>
      </c>
      <c r="AL78" s="33">
        <f t="shared" si="27"/>
        <v>3915.1600000000008</v>
      </c>
      <c r="AM78" s="33">
        <f t="shared" si="27"/>
        <v>3915.1600000000008</v>
      </c>
      <c r="AN78" s="33">
        <f t="shared" si="27"/>
        <v>3915.1600000000008</v>
      </c>
      <c r="AO78" s="33">
        <f t="shared" si="27"/>
        <v>3915.1600000000008</v>
      </c>
      <c r="AP78" s="33">
        <f t="shared" si="27"/>
        <v>3915.1600000000008</v>
      </c>
      <c r="AQ78" s="33">
        <f t="shared" si="27"/>
        <v>3915.1600000000008</v>
      </c>
      <c r="AR78" s="33">
        <f t="shared" si="27"/>
        <v>3915.1600000000008</v>
      </c>
      <c r="AS78" s="33">
        <f t="shared" si="27"/>
        <v>3915.1600000000008</v>
      </c>
      <c r="AT78" s="33">
        <f t="shared" si="27"/>
        <v>3915.1600000000008</v>
      </c>
      <c r="AU78" s="33">
        <f t="shared" si="27"/>
        <v>3915.1600000000008</v>
      </c>
      <c r="AV78" s="33"/>
      <c r="AW78" s="33">
        <f t="shared" si="19"/>
        <v>3915.1600000000012</v>
      </c>
      <c r="AX78" s="34">
        <f>AI78*AX123</f>
        <v>3915.1600000000012</v>
      </c>
      <c r="AY78" s="34">
        <f>AW78*AY123</f>
        <v>3915.1600000000012</v>
      </c>
      <c r="AZ78" s="34">
        <f>AI78*AZ123</f>
        <v>3915.1600000000012</v>
      </c>
      <c r="BA78" s="34">
        <f>AW78*BA123</f>
        <v>3915.1600000000012</v>
      </c>
      <c r="BB78" s="34">
        <f>AI78*BB123</f>
        <v>3915.1600000000012</v>
      </c>
      <c r="BC78" s="34">
        <f>AW78*BC123</f>
        <v>3915.1600000000003</v>
      </c>
    </row>
    <row r="79" spans="2:55" x14ac:dyDescent="0.2">
      <c r="B79" s="26"/>
      <c r="C79" s="26" t="s">
        <v>36</v>
      </c>
      <c r="D79" s="33">
        <f t="shared" ref="D79:AG79" si="28">D17</f>
        <v>29385.419999999995</v>
      </c>
      <c r="E79" s="33">
        <f t="shared" si="28"/>
        <v>29385.419999999995</v>
      </c>
      <c r="F79" s="33">
        <f t="shared" si="28"/>
        <v>29385.419999999995</v>
      </c>
      <c r="G79" s="33">
        <f t="shared" si="28"/>
        <v>29385.419999999995</v>
      </c>
      <c r="H79" s="33">
        <f t="shared" si="28"/>
        <v>29385.419999999995</v>
      </c>
      <c r="I79" s="33">
        <f t="shared" si="28"/>
        <v>29385.419999999995</v>
      </c>
      <c r="J79" s="33">
        <f t="shared" si="28"/>
        <v>29385.419999999995</v>
      </c>
      <c r="K79" s="33">
        <f t="shared" si="28"/>
        <v>29385.419999999995</v>
      </c>
      <c r="L79" s="33">
        <f t="shared" si="28"/>
        <v>29385.419999999995</v>
      </c>
      <c r="M79" s="33">
        <f t="shared" si="28"/>
        <v>29385.419999999995</v>
      </c>
      <c r="N79" s="33">
        <f t="shared" si="28"/>
        <v>29385.419999999995</v>
      </c>
      <c r="O79" s="33">
        <f t="shared" si="28"/>
        <v>29385.419999999995</v>
      </c>
      <c r="P79" s="33">
        <f t="shared" si="28"/>
        <v>29385.419999999995</v>
      </c>
      <c r="Q79" s="33">
        <f t="shared" si="28"/>
        <v>29385.419999999995</v>
      </c>
      <c r="R79" s="33">
        <f t="shared" si="28"/>
        <v>29385.419999999995</v>
      </c>
      <c r="S79" s="33">
        <f t="shared" si="28"/>
        <v>29385.419999999995</v>
      </c>
      <c r="T79" s="33">
        <f t="shared" si="28"/>
        <v>29385.419999999995</v>
      </c>
      <c r="U79" s="33">
        <f t="shared" si="28"/>
        <v>29385.419999999995</v>
      </c>
      <c r="V79" s="33">
        <f t="shared" si="28"/>
        <v>29385.419999999995</v>
      </c>
      <c r="W79" s="33">
        <f t="shared" si="28"/>
        <v>29385.419999999995</v>
      </c>
      <c r="X79" s="33">
        <f t="shared" si="28"/>
        <v>29385.419999999995</v>
      </c>
      <c r="Y79" s="33">
        <f t="shared" si="28"/>
        <v>29385.419999999995</v>
      </c>
      <c r="Z79" s="33">
        <f t="shared" si="28"/>
        <v>29385.419999999995</v>
      </c>
      <c r="AA79" s="33">
        <f t="shared" si="28"/>
        <v>29385.419999999995</v>
      </c>
      <c r="AB79" s="33">
        <f t="shared" si="28"/>
        <v>29385.419999999995</v>
      </c>
      <c r="AC79" s="33">
        <f t="shared" si="28"/>
        <v>29385.419999999995</v>
      </c>
      <c r="AD79" s="33">
        <f t="shared" si="28"/>
        <v>29385.419999999995</v>
      </c>
      <c r="AE79" s="33">
        <f t="shared" si="28"/>
        <v>29385.419999999995</v>
      </c>
      <c r="AF79" s="33">
        <f t="shared" si="28"/>
        <v>29385.419999999995</v>
      </c>
      <c r="AG79" s="33">
        <f t="shared" si="28"/>
        <v>29385.419999999995</v>
      </c>
      <c r="AH79" s="33"/>
      <c r="AI79" s="33">
        <f t="shared" si="15"/>
        <v>29385.419999999987</v>
      </c>
      <c r="AJ79" s="33">
        <f t="shared" ref="AJ79:AU79" si="29">AJ17</f>
        <v>29385.419999999995</v>
      </c>
      <c r="AK79" s="33">
        <f t="shared" si="29"/>
        <v>29385.419999999995</v>
      </c>
      <c r="AL79" s="33">
        <f t="shared" si="29"/>
        <v>29385.419999999995</v>
      </c>
      <c r="AM79" s="33">
        <f t="shared" si="29"/>
        <v>29385.419999999995</v>
      </c>
      <c r="AN79" s="33">
        <f t="shared" si="29"/>
        <v>29385.419999999995</v>
      </c>
      <c r="AO79" s="33">
        <f t="shared" si="29"/>
        <v>29385.419999999995</v>
      </c>
      <c r="AP79" s="33">
        <f t="shared" si="29"/>
        <v>29385.419999999995</v>
      </c>
      <c r="AQ79" s="33">
        <f t="shared" si="29"/>
        <v>29385.419999999995</v>
      </c>
      <c r="AR79" s="33">
        <f t="shared" si="29"/>
        <v>29385.419999999995</v>
      </c>
      <c r="AS79" s="33">
        <f t="shared" si="29"/>
        <v>29385.419999999995</v>
      </c>
      <c r="AT79" s="33">
        <f t="shared" si="29"/>
        <v>29385.419999999995</v>
      </c>
      <c r="AU79" s="33">
        <f t="shared" si="29"/>
        <v>29385.419999999995</v>
      </c>
      <c r="AV79" s="33"/>
      <c r="AW79" s="33">
        <f t="shared" si="19"/>
        <v>29385.419999999987</v>
      </c>
      <c r="AX79" s="34">
        <f>AI79*AX124</f>
        <v>29385.419999999984</v>
      </c>
      <c r="AY79" s="34">
        <f>AW79*AY124</f>
        <v>29385.419999999987</v>
      </c>
      <c r="AZ79" s="34">
        <f>AI79*AZ124</f>
        <v>29385.419999999984</v>
      </c>
      <c r="BA79" s="34">
        <f>AW79*BA124</f>
        <v>29385.419999999984</v>
      </c>
      <c r="BB79" s="34">
        <f>AI79*BB124</f>
        <v>29385.419999999984</v>
      </c>
      <c r="BC79" s="34">
        <f>AW79*BC124</f>
        <v>29385.419999999976</v>
      </c>
    </row>
    <row r="80" spans="2:55" x14ac:dyDescent="0.2">
      <c r="B80" s="26"/>
      <c r="C80" s="26" t="s">
        <v>37</v>
      </c>
      <c r="D80" s="33">
        <f t="shared" ref="D80:AG80" si="30">D18</f>
        <v>81853.049999999988</v>
      </c>
      <c r="E80" s="33">
        <f t="shared" si="30"/>
        <v>81853.049999999988</v>
      </c>
      <c r="F80" s="33">
        <f t="shared" si="30"/>
        <v>81853.049999999988</v>
      </c>
      <c r="G80" s="33">
        <f t="shared" si="30"/>
        <v>81853.049999999988</v>
      </c>
      <c r="H80" s="33">
        <f t="shared" si="30"/>
        <v>81853.049999999988</v>
      </c>
      <c r="I80" s="33">
        <f t="shared" si="30"/>
        <v>81853.049999999988</v>
      </c>
      <c r="J80" s="33">
        <f t="shared" si="30"/>
        <v>81853.049999999988</v>
      </c>
      <c r="K80" s="33">
        <f t="shared" si="30"/>
        <v>81853.049999999988</v>
      </c>
      <c r="L80" s="33">
        <f t="shared" si="30"/>
        <v>81853.049999999988</v>
      </c>
      <c r="M80" s="33">
        <f t="shared" si="30"/>
        <v>81853.049999999988</v>
      </c>
      <c r="N80" s="33">
        <f t="shared" si="30"/>
        <v>81853.049999999988</v>
      </c>
      <c r="O80" s="33">
        <f t="shared" si="30"/>
        <v>81853.049999999988</v>
      </c>
      <c r="P80" s="33">
        <f t="shared" si="30"/>
        <v>81853.049999999988</v>
      </c>
      <c r="Q80" s="33">
        <f t="shared" si="30"/>
        <v>81853.049999999988</v>
      </c>
      <c r="R80" s="33">
        <f t="shared" si="30"/>
        <v>81853.049999999988</v>
      </c>
      <c r="S80" s="33">
        <f t="shared" si="30"/>
        <v>81853.049999999988</v>
      </c>
      <c r="T80" s="33">
        <f t="shared" si="30"/>
        <v>81853.049999999988</v>
      </c>
      <c r="U80" s="33">
        <f t="shared" si="30"/>
        <v>81853.049999999988</v>
      </c>
      <c r="V80" s="33">
        <f t="shared" si="30"/>
        <v>81853.049999999988</v>
      </c>
      <c r="W80" s="33">
        <f t="shared" si="30"/>
        <v>81853.049999999988</v>
      </c>
      <c r="X80" s="33">
        <f t="shared" si="30"/>
        <v>81853.049999999988</v>
      </c>
      <c r="Y80" s="33">
        <f t="shared" si="30"/>
        <v>81853.049999999988</v>
      </c>
      <c r="Z80" s="33">
        <f t="shared" si="30"/>
        <v>81853.049999999988</v>
      </c>
      <c r="AA80" s="33">
        <f t="shared" si="30"/>
        <v>81853.049999999988</v>
      </c>
      <c r="AB80" s="33">
        <f t="shared" si="30"/>
        <v>81853.049999999988</v>
      </c>
      <c r="AC80" s="33">
        <f t="shared" si="30"/>
        <v>81853.049999999988</v>
      </c>
      <c r="AD80" s="33">
        <f t="shared" si="30"/>
        <v>81853.049999999988</v>
      </c>
      <c r="AE80" s="33">
        <f t="shared" si="30"/>
        <v>81853.049999999988</v>
      </c>
      <c r="AF80" s="33">
        <f t="shared" si="30"/>
        <v>81853.049999999988</v>
      </c>
      <c r="AG80" s="33">
        <f t="shared" si="30"/>
        <v>81853.049999999988</v>
      </c>
      <c r="AH80" s="33"/>
      <c r="AI80" s="33">
        <f t="shared" si="15"/>
        <v>81853.050000000017</v>
      </c>
      <c r="AJ80" s="33">
        <f t="shared" ref="AJ80:AU80" si="31">AJ18</f>
        <v>81853.049999999988</v>
      </c>
      <c r="AK80" s="33">
        <f t="shared" si="31"/>
        <v>81853.049999999988</v>
      </c>
      <c r="AL80" s="33">
        <f t="shared" si="31"/>
        <v>81853.049999999988</v>
      </c>
      <c r="AM80" s="33">
        <f t="shared" si="31"/>
        <v>81853.049999999988</v>
      </c>
      <c r="AN80" s="33">
        <f t="shared" si="31"/>
        <v>81853.049999999988</v>
      </c>
      <c r="AO80" s="33">
        <f t="shared" si="31"/>
        <v>81853.049999999988</v>
      </c>
      <c r="AP80" s="33">
        <f t="shared" si="31"/>
        <v>81853.049999999988</v>
      </c>
      <c r="AQ80" s="33">
        <f t="shared" si="31"/>
        <v>81853.049999999988</v>
      </c>
      <c r="AR80" s="33">
        <f t="shared" si="31"/>
        <v>81853.049999999988</v>
      </c>
      <c r="AS80" s="33">
        <f t="shared" si="31"/>
        <v>81853.049999999988</v>
      </c>
      <c r="AT80" s="33">
        <f t="shared" si="31"/>
        <v>81853.049999999988</v>
      </c>
      <c r="AU80" s="33">
        <f t="shared" si="31"/>
        <v>81853.049999999988</v>
      </c>
      <c r="AV80" s="33"/>
      <c r="AW80" s="33">
        <f t="shared" si="19"/>
        <v>81853.050000000017</v>
      </c>
      <c r="AX80" s="34">
        <f>AI80*AX125</f>
        <v>81853.050000000032</v>
      </c>
      <c r="AY80" s="34">
        <f>AW80*AY125</f>
        <v>81853.050000000017</v>
      </c>
      <c r="AZ80" s="34">
        <f>AI80*AZ125</f>
        <v>81853.050000000032</v>
      </c>
      <c r="BA80" s="34">
        <f>AW80*BA125</f>
        <v>81853.050000000032</v>
      </c>
      <c r="BB80" s="34">
        <f>AI80*BB125</f>
        <v>81853.050000000017</v>
      </c>
      <c r="BC80" s="34">
        <f>AW80*BC125</f>
        <v>81853.050000000017</v>
      </c>
    </row>
    <row r="81" spans="2:55" x14ac:dyDescent="0.2">
      <c r="B81" s="26"/>
      <c r="C81" s="26" t="s">
        <v>38</v>
      </c>
      <c r="D81" s="33">
        <f t="shared" ref="D81:AG81" si="32">D19</f>
        <v>329.11</v>
      </c>
      <c r="E81" s="33">
        <f t="shared" si="32"/>
        <v>329.11</v>
      </c>
      <c r="F81" s="33">
        <f t="shared" si="32"/>
        <v>329.11</v>
      </c>
      <c r="G81" s="33">
        <f t="shared" si="32"/>
        <v>329.11</v>
      </c>
      <c r="H81" s="33">
        <f t="shared" si="32"/>
        <v>329.11</v>
      </c>
      <c r="I81" s="33">
        <f t="shared" si="32"/>
        <v>329.11</v>
      </c>
      <c r="J81" s="33">
        <f t="shared" si="32"/>
        <v>329.11</v>
      </c>
      <c r="K81" s="33">
        <f t="shared" si="32"/>
        <v>329.11</v>
      </c>
      <c r="L81" s="33">
        <f t="shared" si="32"/>
        <v>329.11</v>
      </c>
      <c r="M81" s="33">
        <f t="shared" si="32"/>
        <v>329.11</v>
      </c>
      <c r="N81" s="33">
        <f t="shared" si="32"/>
        <v>329.11</v>
      </c>
      <c r="O81" s="33">
        <f t="shared" si="32"/>
        <v>329.11</v>
      </c>
      <c r="P81" s="33">
        <f t="shared" si="32"/>
        <v>329.11</v>
      </c>
      <c r="Q81" s="33">
        <f t="shared" si="32"/>
        <v>329.11</v>
      </c>
      <c r="R81" s="33">
        <f t="shared" si="32"/>
        <v>329.11</v>
      </c>
      <c r="S81" s="33">
        <f t="shared" si="32"/>
        <v>329.11</v>
      </c>
      <c r="T81" s="33">
        <f t="shared" si="32"/>
        <v>329.11</v>
      </c>
      <c r="U81" s="33">
        <f t="shared" si="32"/>
        <v>329.11</v>
      </c>
      <c r="V81" s="33">
        <f t="shared" si="32"/>
        <v>329.11</v>
      </c>
      <c r="W81" s="33">
        <f t="shared" si="32"/>
        <v>329.11</v>
      </c>
      <c r="X81" s="33">
        <f t="shared" si="32"/>
        <v>329.11</v>
      </c>
      <c r="Y81" s="33">
        <f t="shared" si="32"/>
        <v>329.11</v>
      </c>
      <c r="Z81" s="33">
        <f t="shared" si="32"/>
        <v>329.11</v>
      </c>
      <c r="AA81" s="33">
        <f t="shared" si="32"/>
        <v>329.11</v>
      </c>
      <c r="AB81" s="33">
        <f t="shared" si="32"/>
        <v>329.11</v>
      </c>
      <c r="AC81" s="33">
        <f t="shared" si="32"/>
        <v>329.11</v>
      </c>
      <c r="AD81" s="33">
        <f t="shared" si="32"/>
        <v>329.11</v>
      </c>
      <c r="AE81" s="33">
        <f t="shared" si="32"/>
        <v>329.11</v>
      </c>
      <c r="AF81" s="33">
        <f t="shared" si="32"/>
        <v>329.11</v>
      </c>
      <c r="AG81" s="33">
        <f t="shared" si="32"/>
        <v>329.11</v>
      </c>
      <c r="AH81" s="33"/>
      <c r="AI81" s="33">
        <f t="shared" si="15"/>
        <v>329.11000000000007</v>
      </c>
      <c r="AJ81" s="33">
        <f t="shared" ref="AJ81:AU81" si="33">AJ19</f>
        <v>329.11</v>
      </c>
      <c r="AK81" s="33">
        <f t="shared" si="33"/>
        <v>329.11</v>
      </c>
      <c r="AL81" s="33">
        <f t="shared" si="33"/>
        <v>329.11</v>
      </c>
      <c r="AM81" s="33">
        <f t="shared" si="33"/>
        <v>329.11</v>
      </c>
      <c r="AN81" s="33">
        <f t="shared" si="33"/>
        <v>329.11</v>
      </c>
      <c r="AO81" s="33">
        <f t="shared" si="33"/>
        <v>329.11</v>
      </c>
      <c r="AP81" s="33">
        <f t="shared" si="33"/>
        <v>329.11</v>
      </c>
      <c r="AQ81" s="33">
        <f t="shared" si="33"/>
        <v>329.11</v>
      </c>
      <c r="AR81" s="33">
        <f t="shared" si="33"/>
        <v>329.11</v>
      </c>
      <c r="AS81" s="33">
        <f t="shared" si="33"/>
        <v>329.11</v>
      </c>
      <c r="AT81" s="33">
        <f t="shared" si="33"/>
        <v>329.11</v>
      </c>
      <c r="AU81" s="33">
        <f t="shared" si="33"/>
        <v>329.11</v>
      </c>
      <c r="AV81" s="33"/>
      <c r="AW81" s="33">
        <f t="shared" si="19"/>
        <v>329.11000000000007</v>
      </c>
      <c r="AX81" s="34">
        <f>AI81*AX126</f>
        <v>329.11000000000007</v>
      </c>
      <c r="AY81" s="34">
        <f>AW81*AY126</f>
        <v>329.11000000000007</v>
      </c>
      <c r="AZ81" s="34">
        <f>AI81*AZ126</f>
        <v>329.11000000000007</v>
      </c>
      <c r="BA81" s="34">
        <f>AW81*BA126</f>
        <v>329.11000000000007</v>
      </c>
      <c r="BB81" s="34">
        <f>AI81*BB126</f>
        <v>329.11000000000007</v>
      </c>
      <c r="BC81" s="34">
        <f>AW81*BC126</f>
        <v>329.11000000000007</v>
      </c>
    </row>
    <row r="82" spans="2:55" x14ac:dyDescent="0.2">
      <c r="B82" s="25"/>
      <c r="C82" s="26" t="s">
        <v>39</v>
      </c>
      <c r="D82" s="33">
        <f t="shared" ref="D82:AG82" si="34">D20</f>
        <v>8760.23</v>
      </c>
      <c r="E82" s="33">
        <f t="shared" si="34"/>
        <v>8760.23</v>
      </c>
      <c r="F82" s="33">
        <f t="shared" si="34"/>
        <v>8760.23</v>
      </c>
      <c r="G82" s="33">
        <f t="shared" si="34"/>
        <v>8760.23</v>
      </c>
      <c r="H82" s="33">
        <f t="shared" si="34"/>
        <v>8760.23</v>
      </c>
      <c r="I82" s="33">
        <f t="shared" si="34"/>
        <v>8760.23</v>
      </c>
      <c r="J82" s="33">
        <f t="shared" si="34"/>
        <v>8760.23</v>
      </c>
      <c r="K82" s="33">
        <f t="shared" si="34"/>
        <v>8760.23</v>
      </c>
      <c r="L82" s="33">
        <f t="shared" si="34"/>
        <v>8760.23</v>
      </c>
      <c r="M82" s="33">
        <f t="shared" si="34"/>
        <v>8760.23</v>
      </c>
      <c r="N82" s="33">
        <f t="shared" si="34"/>
        <v>8760.23</v>
      </c>
      <c r="O82" s="33">
        <f t="shared" si="34"/>
        <v>8760.23</v>
      </c>
      <c r="P82" s="33">
        <f t="shared" si="34"/>
        <v>8760.23</v>
      </c>
      <c r="Q82" s="33">
        <f t="shared" si="34"/>
        <v>8760.23</v>
      </c>
      <c r="R82" s="33">
        <f t="shared" si="34"/>
        <v>8760.23</v>
      </c>
      <c r="S82" s="33">
        <f t="shared" si="34"/>
        <v>8760.23</v>
      </c>
      <c r="T82" s="33">
        <f t="shared" si="34"/>
        <v>8760.23</v>
      </c>
      <c r="U82" s="33">
        <f t="shared" si="34"/>
        <v>8760.23</v>
      </c>
      <c r="V82" s="33">
        <f t="shared" si="34"/>
        <v>8760.23</v>
      </c>
      <c r="W82" s="33">
        <f t="shared" si="34"/>
        <v>8760.23</v>
      </c>
      <c r="X82" s="33">
        <f t="shared" si="34"/>
        <v>8760.23</v>
      </c>
      <c r="Y82" s="33">
        <f t="shared" si="34"/>
        <v>8760.23</v>
      </c>
      <c r="Z82" s="33">
        <f t="shared" si="34"/>
        <v>8760.23</v>
      </c>
      <c r="AA82" s="33">
        <f t="shared" si="34"/>
        <v>8760.23</v>
      </c>
      <c r="AB82" s="33">
        <f t="shared" si="34"/>
        <v>8760.23</v>
      </c>
      <c r="AC82" s="33">
        <f t="shared" si="34"/>
        <v>8760.23</v>
      </c>
      <c r="AD82" s="33">
        <f t="shared" si="34"/>
        <v>8760.23</v>
      </c>
      <c r="AE82" s="33">
        <f t="shared" si="34"/>
        <v>8760.23</v>
      </c>
      <c r="AF82" s="33">
        <f t="shared" si="34"/>
        <v>8760.23</v>
      </c>
      <c r="AG82" s="33">
        <f t="shared" si="34"/>
        <v>8760.23</v>
      </c>
      <c r="AH82" s="33"/>
      <c r="AI82" s="33">
        <f t="shared" si="15"/>
        <v>8760.2299999999977</v>
      </c>
      <c r="AJ82" s="33">
        <f t="shared" ref="AJ82:AU82" si="35">AJ20</f>
        <v>8760.23</v>
      </c>
      <c r="AK82" s="33">
        <f t="shared" si="35"/>
        <v>8760.23</v>
      </c>
      <c r="AL82" s="33">
        <f t="shared" si="35"/>
        <v>8760.23</v>
      </c>
      <c r="AM82" s="33">
        <f t="shared" si="35"/>
        <v>8760.23</v>
      </c>
      <c r="AN82" s="33">
        <f t="shared" si="35"/>
        <v>8760.23</v>
      </c>
      <c r="AO82" s="33">
        <f t="shared" si="35"/>
        <v>8760.23</v>
      </c>
      <c r="AP82" s="33">
        <f t="shared" si="35"/>
        <v>8760.23</v>
      </c>
      <c r="AQ82" s="33">
        <f t="shared" si="35"/>
        <v>8760.23</v>
      </c>
      <c r="AR82" s="33">
        <f t="shared" si="35"/>
        <v>8760.23</v>
      </c>
      <c r="AS82" s="33">
        <f t="shared" si="35"/>
        <v>8760.23</v>
      </c>
      <c r="AT82" s="33">
        <f t="shared" si="35"/>
        <v>8760.23</v>
      </c>
      <c r="AU82" s="33">
        <f t="shared" si="35"/>
        <v>8760.23</v>
      </c>
      <c r="AV82" s="33"/>
      <c r="AW82" s="33">
        <f t="shared" si="19"/>
        <v>8760.2299999999977</v>
      </c>
      <c r="AX82" s="34">
        <f>AI82*AX122</f>
        <v>8760.2299999999977</v>
      </c>
      <c r="AY82" s="34">
        <f>AW82*AY122</f>
        <v>8760.2299999999977</v>
      </c>
      <c r="AZ82" s="34">
        <f>AI82*AZ122</f>
        <v>8760.2299999999977</v>
      </c>
      <c r="BA82" s="34">
        <f>AW82*BA122</f>
        <v>8760.2299999999977</v>
      </c>
      <c r="BB82" s="34">
        <f>AI82*BB122</f>
        <v>8760.2299999999977</v>
      </c>
      <c r="BC82" s="34">
        <f>AW82*BC122</f>
        <v>8760.2299999999959</v>
      </c>
    </row>
    <row r="83" spans="2:55" x14ac:dyDescent="0.2">
      <c r="B83" s="27" t="s">
        <v>40</v>
      </c>
      <c r="C83" s="27"/>
      <c r="D83" s="33">
        <f t="shared" ref="D83:AG83" si="36">D21</f>
        <v>160161.98999999996</v>
      </c>
      <c r="E83" s="33">
        <f t="shared" si="36"/>
        <v>160161.98999999996</v>
      </c>
      <c r="F83" s="33">
        <f t="shared" si="36"/>
        <v>160161.98999999996</v>
      </c>
      <c r="G83" s="33">
        <f t="shared" si="36"/>
        <v>160161.98999999996</v>
      </c>
      <c r="H83" s="33">
        <f t="shared" si="36"/>
        <v>160161.98999999996</v>
      </c>
      <c r="I83" s="33">
        <f t="shared" si="36"/>
        <v>160161.98999999996</v>
      </c>
      <c r="J83" s="33">
        <f t="shared" si="36"/>
        <v>160161.98999999996</v>
      </c>
      <c r="K83" s="33">
        <f t="shared" si="36"/>
        <v>160161.98999999996</v>
      </c>
      <c r="L83" s="33">
        <f t="shared" si="36"/>
        <v>160161.98999999996</v>
      </c>
      <c r="M83" s="33">
        <f t="shared" si="36"/>
        <v>160161.98999999996</v>
      </c>
      <c r="N83" s="33">
        <f t="shared" si="36"/>
        <v>160161.98999999996</v>
      </c>
      <c r="O83" s="33">
        <f t="shared" si="36"/>
        <v>160161.98999999996</v>
      </c>
      <c r="P83" s="33">
        <f t="shared" si="36"/>
        <v>160161.98999999996</v>
      </c>
      <c r="Q83" s="33">
        <f t="shared" si="36"/>
        <v>160161.98999999996</v>
      </c>
      <c r="R83" s="33">
        <f t="shared" si="36"/>
        <v>160161.98999999996</v>
      </c>
      <c r="S83" s="33">
        <f t="shared" si="36"/>
        <v>160161.98999999996</v>
      </c>
      <c r="T83" s="33">
        <f t="shared" si="36"/>
        <v>160161.98999999996</v>
      </c>
      <c r="U83" s="33">
        <f t="shared" si="36"/>
        <v>160161.98999999996</v>
      </c>
      <c r="V83" s="33">
        <f t="shared" si="36"/>
        <v>160161.98999999996</v>
      </c>
      <c r="W83" s="33">
        <f t="shared" si="36"/>
        <v>160161.98999999996</v>
      </c>
      <c r="X83" s="33">
        <f t="shared" si="36"/>
        <v>160161.98999999996</v>
      </c>
      <c r="Y83" s="33">
        <f t="shared" si="36"/>
        <v>160161.98999999996</v>
      </c>
      <c r="Z83" s="33">
        <f t="shared" si="36"/>
        <v>160161.98999999996</v>
      </c>
      <c r="AA83" s="33">
        <f t="shared" si="36"/>
        <v>160161.98999999996</v>
      </c>
      <c r="AB83" s="33">
        <f t="shared" si="36"/>
        <v>160161.98999999996</v>
      </c>
      <c r="AC83" s="33">
        <f t="shared" si="36"/>
        <v>160161.98999999996</v>
      </c>
      <c r="AD83" s="33">
        <f t="shared" si="36"/>
        <v>160161.98999999996</v>
      </c>
      <c r="AE83" s="33">
        <f t="shared" si="36"/>
        <v>160161.98999999996</v>
      </c>
      <c r="AF83" s="33">
        <f t="shared" si="36"/>
        <v>160161.98999999996</v>
      </c>
      <c r="AG83" s="33">
        <f t="shared" si="36"/>
        <v>160161.98999999996</v>
      </c>
      <c r="AH83" s="33"/>
      <c r="AI83" s="33">
        <f t="shared" si="15"/>
        <v>160161.98999999996</v>
      </c>
      <c r="AJ83" s="33">
        <f t="shared" ref="AJ83:AU83" si="37">AJ21</f>
        <v>160161.98999999996</v>
      </c>
      <c r="AK83" s="33">
        <f t="shared" si="37"/>
        <v>160161.98999999996</v>
      </c>
      <c r="AL83" s="33">
        <f t="shared" si="37"/>
        <v>160161.98999999996</v>
      </c>
      <c r="AM83" s="33">
        <f t="shared" si="37"/>
        <v>160161.98999999996</v>
      </c>
      <c r="AN83" s="33">
        <f t="shared" si="37"/>
        <v>160161.98999999996</v>
      </c>
      <c r="AO83" s="33">
        <f t="shared" si="37"/>
        <v>160161.98999999996</v>
      </c>
      <c r="AP83" s="33">
        <f t="shared" si="37"/>
        <v>160161.98999999996</v>
      </c>
      <c r="AQ83" s="33">
        <f t="shared" si="37"/>
        <v>160161.98999999996</v>
      </c>
      <c r="AR83" s="33">
        <f t="shared" si="37"/>
        <v>160161.98999999996</v>
      </c>
      <c r="AS83" s="33">
        <f t="shared" si="37"/>
        <v>160161.98999999996</v>
      </c>
      <c r="AT83" s="33">
        <f t="shared" si="37"/>
        <v>160161.98999999996</v>
      </c>
      <c r="AU83" s="33">
        <f t="shared" si="37"/>
        <v>160161.98999999996</v>
      </c>
      <c r="AV83" s="33"/>
      <c r="AW83" s="33">
        <f t="shared" si="19"/>
        <v>160161.98999999996</v>
      </c>
      <c r="AX83" s="34"/>
      <c r="AY83" s="34"/>
      <c r="AZ83" s="34"/>
      <c r="BA83" s="34"/>
      <c r="BB83" s="34"/>
      <c r="BC83" s="34"/>
    </row>
    <row r="84" spans="2:55" x14ac:dyDescent="0.2">
      <c r="B84" s="26" t="s">
        <v>41</v>
      </c>
      <c r="C84" s="26" t="s">
        <v>42</v>
      </c>
      <c r="D84" s="33">
        <f t="shared" ref="D84:AG84" si="38">D22+D54</f>
        <v>22833599.510000009</v>
      </c>
      <c r="E84" s="33">
        <f t="shared" si="38"/>
        <v>23253764.670000006</v>
      </c>
      <c r="F84" s="33">
        <f t="shared" si="38"/>
        <v>23679441.230000008</v>
      </c>
      <c r="G84" s="33">
        <f t="shared" si="38"/>
        <v>24578762.941981748</v>
      </c>
      <c r="H84" s="33">
        <f t="shared" si="38"/>
        <v>25175682.548373252</v>
      </c>
      <c r="I84" s="33">
        <f t="shared" si="38"/>
        <v>25602606.959671352</v>
      </c>
      <c r="J84" s="33">
        <f t="shared" si="38"/>
        <v>25973113.411642402</v>
      </c>
      <c r="K84" s="33">
        <f t="shared" si="38"/>
        <v>26268811.503563497</v>
      </c>
      <c r="L84" s="33">
        <f t="shared" si="38"/>
        <v>26485934.974514849</v>
      </c>
      <c r="M84" s="33">
        <f t="shared" si="38"/>
        <v>26624543.837192062</v>
      </c>
      <c r="N84" s="33">
        <f t="shared" si="38"/>
        <v>26717380.255196985</v>
      </c>
      <c r="O84" s="33">
        <f t="shared" si="38"/>
        <v>26783532.254374232</v>
      </c>
      <c r="P84" s="33">
        <f t="shared" si="38"/>
        <v>26831496.159652423</v>
      </c>
      <c r="Q84" s="33">
        <f t="shared" si="38"/>
        <v>26859458.156137813</v>
      </c>
      <c r="R84" s="33">
        <f t="shared" si="38"/>
        <v>26875759.440257899</v>
      </c>
      <c r="S84" s="33">
        <f t="shared" si="38"/>
        <v>26885262.762529708</v>
      </c>
      <c r="T84" s="33">
        <f t="shared" si="38"/>
        <v>26890803.009146884</v>
      </c>
      <c r="U84" s="33">
        <f t="shared" si="38"/>
        <v>26894032.862002671</v>
      </c>
      <c r="V84" s="33">
        <f t="shared" si="38"/>
        <v>26895915.801552277</v>
      </c>
      <c r="W84" s="33">
        <f t="shared" si="38"/>
        <v>26897013.517611112</v>
      </c>
      <c r="X84" s="33">
        <f t="shared" si="38"/>
        <v>26897653.464095891</v>
      </c>
      <c r="Y84" s="33">
        <f t="shared" si="38"/>
        <v>26898026.540084064</v>
      </c>
      <c r="Z84" s="33">
        <f t="shared" si="38"/>
        <v>26898244.035915762</v>
      </c>
      <c r="AA84" s="33">
        <f t="shared" si="38"/>
        <v>26898370.831631131</v>
      </c>
      <c r="AB84" s="33">
        <f t="shared" si="38"/>
        <v>26898444.750994597</v>
      </c>
      <c r="AC84" s="33">
        <f t="shared" si="38"/>
        <v>26898487.844503548</v>
      </c>
      <c r="AD84" s="33">
        <f t="shared" si="38"/>
        <v>26898512.967156485</v>
      </c>
      <c r="AE84" s="33">
        <f t="shared" si="38"/>
        <v>26898527.613160163</v>
      </c>
      <c r="AF84" s="33">
        <f t="shared" si="38"/>
        <v>26898536.151487079</v>
      </c>
      <c r="AG84" s="33">
        <f t="shared" si="38"/>
        <v>26898541.129160721</v>
      </c>
      <c r="AH84" s="33"/>
      <c r="AI84" s="33">
        <f t="shared" si="15"/>
        <v>26897715.962258108</v>
      </c>
      <c r="AJ84" s="33">
        <f t="shared" ref="AJ84:AU84" si="39">AJ22+AJ54</f>
        <v>26898544.031044796</v>
      </c>
      <c r="AK84" s="33">
        <f t="shared" si="39"/>
        <v>26898545.722785115</v>
      </c>
      <c r="AL84" s="33">
        <f t="shared" si="39"/>
        <v>26898546.709035851</v>
      </c>
      <c r="AM84" s="33">
        <f t="shared" si="39"/>
        <v>26898547.284000281</v>
      </c>
      <c r="AN84" s="33">
        <f t="shared" si="39"/>
        <v>26898547.619193036</v>
      </c>
      <c r="AO84" s="33">
        <f t="shared" si="39"/>
        <v>26898547.814603698</v>
      </c>
      <c r="AP84" s="33">
        <f t="shared" si="39"/>
        <v>26898547.928524204</v>
      </c>
      <c r="AQ84" s="33">
        <f t="shared" si="39"/>
        <v>26898547.994937576</v>
      </c>
      <c r="AR84" s="33">
        <f t="shared" si="39"/>
        <v>26898548.033655245</v>
      </c>
      <c r="AS84" s="33">
        <f t="shared" si="39"/>
        <v>26898548.056226868</v>
      </c>
      <c r="AT84" s="33">
        <f t="shared" si="39"/>
        <v>26898548.069385674</v>
      </c>
      <c r="AU84" s="33">
        <f t="shared" si="39"/>
        <v>26898548.077056993</v>
      </c>
      <c r="AV84" s="33"/>
      <c r="AW84" s="33">
        <f t="shared" si="19"/>
        <v>26898546.805354618</v>
      </c>
      <c r="AX84" s="34">
        <f>AI84*AX116</f>
        <v>25698172.043814998</v>
      </c>
      <c r="AY84" s="34">
        <f>AW84*AY116</f>
        <v>25692172.311479773</v>
      </c>
      <c r="AZ84" s="34">
        <f>AI84*AZ116</f>
        <v>25698172.043814998</v>
      </c>
      <c r="BA84" s="34">
        <f>AW84*BA116</f>
        <v>25692172.311479773</v>
      </c>
      <c r="BB84" s="34">
        <f>AI84*BB116</f>
        <v>25645368.006392427</v>
      </c>
      <c r="BC84" s="34">
        <f>AW84*BC116</f>
        <v>25638669.975545514</v>
      </c>
    </row>
    <row r="85" spans="2:55" x14ac:dyDescent="0.2">
      <c r="B85" s="25"/>
      <c r="C85" s="26" t="s">
        <v>43</v>
      </c>
      <c r="D85" s="33">
        <f t="shared" ref="D85:AG85" si="40">D23+D55</f>
        <v>2572994.5000000014</v>
      </c>
      <c r="E85" s="33">
        <f t="shared" si="40"/>
        <v>2589008.8700000015</v>
      </c>
      <c r="F85" s="33">
        <f t="shared" si="40"/>
        <v>2618719.9600000014</v>
      </c>
      <c r="G85" s="33">
        <f t="shared" si="40"/>
        <v>2718176.3489727387</v>
      </c>
      <c r="H85" s="33">
        <f t="shared" si="40"/>
        <v>2784189.9543019207</v>
      </c>
      <c r="I85" s="33">
        <f t="shared" si="40"/>
        <v>2831403.7152356529</v>
      </c>
      <c r="J85" s="33">
        <f t="shared" si="40"/>
        <v>2872378.1889008568</v>
      </c>
      <c r="K85" s="33">
        <f t="shared" si="40"/>
        <v>2905079.5726846363</v>
      </c>
      <c r="L85" s="33">
        <f t="shared" si="40"/>
        <v>2929091.3541131788</v>
      </c>
      <c r="M85" s="33">
        <f t="shared" si="40"/>
        <v>2944420.1700172406</v>
      </c>
      <c r="N85" s="33">
        <f t="shared" si="40"/>
        <v>2954686.9908633502</v>
      </c>
      <c r="O85" s="33">
        <f t="shared" si="40"/>
        <v>2962002.7699375581</v>
      </c>
      <c r="P85" s="33">
        <f t="shared" si="40"/>
        <v>2967307.1196006918</v>
      </c>
      <c r="Q85" s="33">
        <f t="shared" si="40"/>
        <v>2970399.449255201</v>
      </c>
      <c r="R85" s="33">
        <f t="shared" si="40"/>
        <v>2972202.2155318316</v>
      </c>
      <c r="S85" s="33">
        <f t="shared" si="40"/>
        <v>2973253.1921776813</v>
      </c>
      <c r="T85" s="33">
        <f t="shared" si="40"/>
        <v>2973865.890520467</v>
      </c>
      <c r="U85" s="33">
        <f t="shared" si="40"/>
        <v>2974223.081387395</v>
      </c>
      <c r="V85" s="33">
        <f t="shared" si="40"/>
        <v>2974431.316511448</v>
      </c>
      <c r="W85" s="33">
        <f t="shared" si="40"/>
        <v>2974552.7134196674</v>
      </c>
      <c r="X85" s="33">
        <f t="shared" si="40"/>
        <v>2974623.4853866552</v>
      </c>
      <c r="Y85" s="33">
        <f t="shared" si="40"/>
        <v>2974664.7440264742</v>
      </c>
      <c r="Z85" s="33">
        <f t="shared" si="40"/>
        <v>2974688.7969874437</v>
      </c>
      <c r="AA85" s="33">
        <f t="shared" si="40"/>
        <v>2974702.8193821218</v>
      </c>
      <c r="AB85" s="33">
        <f t="shared" si="40"/>
        <v>2974710.9941574745</v>
      </c>
      <c r="AC85" s="33">
        <f t="shared" si="40"/>
        <v>2974715.7598878369</v>
      </c>
      <c r="AD85" s="33">
        <f t="shared" si="40"/>
        <v>2974718.5382132232</v>
      </c>
      <c r="AE85" s="33">
        <f t="shared" si="40"/>
        <v>2974720.1579212979</v>
      </c>
      <c r="AF85" s="33">
        <f t="shared" si="40"/>
        <v>2974721.102178677</v>
      </c>
      <c r="AG85" s="33">
        <f t="shared" si="40"/>
        <v>2974721.6526618241</v>
      </c>
      <c r="AH85" s="33"/>
      <c r="AI85" s="33">
        <f t="shared" si="15"/>
        <v>2974630.397086272</v>
      </c>
      <c r="AJ85" s="33">
        <f t="shared" ref="AJ85:AU85" si="41">AJ23+AJ55</f>
        <v>2974721.9735824773</v>
      </c>
      <c r="AK85" s="33">
        <f t="shared" si="41"/>
        <v>2974722.1606727932</v>
      </c>
      <c r="AL85" s="33">
        <f t="shared" si="41"/>
        <v>2974722.2697427012</v>
      </c>
      <c r="AM85" s="33">
        <f t="shared" si="41"/>
        <v>2974722.3333282741</v>
      </c>
      <c r="AN85" s="33">
        <f t="shared" si="41"/>
        <v>2974722.3703973903</v>
      </c>
      <c r="AO85" s="33">
        <f t="shared" si="41"/>
        <v>2974722.3920079423</v>
      </c>
      <c r="AP85" s="33">
        <f t="shared" si="41"/>
        <v>2974722.404606462</v>
      </c>
      <c r="AQ85" s="33">
        <f t="shared" si="41"/>
        <v>2974722.4119511466</v>
      </c>
      <c r="AR85" s="33">
        <f t="shared" si="41"/>
        <v>2974722.4162329505</v>
      </c>
      <c r="AS85" s="33">
        <f t="shared" si="41"/>
        <v>2974722.4187291567</v>
      </c>
      <c r="AT85" s="33">
        <f t="shared" si="41"/>
        <v>2974722.4201843948</v>
      </c>
      <c r="AU85" s="33">
        <f t="shared" si="41"/>
        <v>2974722.4210327696</v>
      </c>
      <c r="AV85" s="33"/>
      <c r="AW85" s="33">
        <f t="shared" si="19"/>
        <v>2974722.280394637</v>
      </c>
      <c r="AX85" s="34">
        <f>AI85*AX116</f>
        <v>2841972.3004862624</v>
      </c>
      <c r="AY85" s="34">
        <f>AW85*AY116</f>
        <v>2841308.7874131156</v>
      </c>
      <c r="AZ85" s="34">
        <f>AI85*AZ116</f>
        <v>2841972.3004862624</v>
      </c>
      <c r="BA85" s="34">
        <f>AW85*BA116</f>
        <v>2841308.7874131156</v>
      </c>
      <c r="BB85" s="34">
        <f>AI85*BB116</f>
        <v>2836132.6784519437</v>
      </c>
      <c r="BC85" s="34">
        <f>AW85*BC116</f>
        <v>2835391.940235144</v>
      </c>
    </row>
    <row r="86" spans="2:55" x14ac:dyDescent="0.2">
      <c r="B86" s="26" t="s">
        <v>41</v>
      </c>
      <c r="C86" s="29"/>
      <c r="D86" s="33">
        <f t="shared" ref="D86" si="42">SUM(D84:D85)</f>
        <v>25406594.010000009</v>
      </c>
      <c r="E86" s="33">
        <f t="shared" ref="E86:AU86" si="43">SUM(E84:E85)</f>
        <v>25842773.540000007</v>
      </c>
      <c r="F86" s="33">
        <f t="shared" si="43"/>
        <v>26298161.190000009</v>
      </c>
      <c r="G86" s="33">
        <f t="shared" si="43"/>
        <v>27296939.290954486</v>
      </c>
      <c r="H86" s="33">
        <f t="shared" si="43"/>
        <v>27959872.502675172</v>
      </c>
      <c r="I86" s="33">
        <f t="shared" si="43"/>
        <v>28434010.674907006</v>
      </c>
      <c r="J86" s="33">
        <f t="shared" si="43"/>
        <v>28845491.600543261</v>
      </c>
      <c r="K86" s="33">
        <f t="shared" si="43"/>
        <v>29173891.076248132</v>
      </c>
      <c r="L86" s="33">
        <f t="shared" si="43"/>
        <v>29415026.32862803</v>
      </c>
      <c r="M86" s="33">
        <f t="shared" si="43"/>
        <v>29568964.007209301</v>
      </c>
      <c r="N86" s="33">
        <f t="shared" si="43"/>
        <v>29672067.246060334</v>
      </c>
      <c r="O86" s="33">
        <f t="shared" si="43"/>
        <v>29745535.024311788</v>
      </c>
      <c r="P86" s="33">
        <f t="shared" si="43"/>
        <v>29798803.279253114</v>
      </c>
      <c r="Q86" s="33">
        <f t="shared" si="43"/>
        <v>29829857.605393015</v>
      </c>
      <c r="R86" s="33">
        <f t="shared" si="43"/>
        <v>29847961.655789733</v>
      </c>
      <c r="S86" s="33">
        <f t="shared" si="43"/>
        <v>29858515.954707392</v>
      </c>
      <c r="T86" s="33">
        <f t="shared" si="43"/>
        <v>29864668.899667352</v>
      </c>
      <c r="U86" s="33">
        <f t="shared" si="43"/>
        <v>29868255.943390064</v>
      </c>
      <c r="V86" s="33">
        <f t="shared" si="43"/>
        <v>29870347.118063726</v>
      </c>
      <c r="W86" s="33">
        <f t="shared" si="43"/>
        <v>29871566.231030781</v>
      </c>
      <c r="X86" s="33">
        <f t="shared" si="43"/>
        <v>29872276.949482545</v>
      </c>
      <c r="Y86" s="33">
        <f t="shared" si="43"/>
        <v>29872691.284110539</v>
      </c>
      <c r="Z86" s="33">
        <f t="shared" si="43"/>
        <v>29872932.832903206</v>
      </c>
      <c r="AA86" s="33">
        <f t="shared" si="43"/>
        <v>29873073.651013255</v>
      </c>
      <c r="AB86" s="33">
        <f t="shared" si="43"/>
        <v>29873155.745152071</v>
      </c>
      <c r="AC86" s="33">
        <f t="shared" si="43"/>
        <v>29873203.604391385</v>
      </c>
      <c r="AD86" s="33">
        <f t="shared" si="43"/>
        <v>29873231.505369708</v>
      </c>
      <c r="AE86" s="33">
        <f t="shared" si="43"/>
        <v>29873247.771081463</v>
      </c>
      <c r="AF86" s="33">
        <f t="shared" si="43"/>
        <v>29873257.253665756</v>
      </c>
      <c r="AG86" s="33">
        <f t="shared" si="43"/>
        <v>29873262.781822544</v>
      </c>
      <c r="AH86" s="33"/>
      <c r="AI86" s="33">
        <f t="shared" si="15"/>
        <v>29872346.359344389</v>
      </c>
      <c r="AJ86" s="33">
        <f t="shared" si="43"/>
        <v>29873266.004627272</v>
      </c>
      <c r="AK86" s="33">
        <f t="shared" si="43"/>
        <v>29873267.883457907</v>
      </c>
      <c r="AL86" s="33">
        <f t="shared" si="43"/>
        <v>29873268.978778552</v>
      </c>
      <c r="AM86" s="33">
        <f t="shared" si="43"/>
        <v>29873269.617328554</v>
      </c>
      <c r="AN86" s="33">
        <f t="shared" si="43"/>
        <v>29873269.989590425</v>
      </c>
      <c r="AO86" s="33">
        <f t="shared" si="43"/>
        <v>29873270.206611641</v>
      </c>
      <c r="AP86" s="33">
        <f t="shared" si="43"/>
        <v>29873270.333130665</v>
      </c>
      <c r="AQ86" s="33">
        <f t="shared" si="43"/>
        <v>29873270.406888723</v>
      </c>
      <c r="AR86" s="33">
        <f t="shared" si="43"/>
        <v>29873270.449888196</v>
      </c>
      <c r="AS86" s="33">
        <f t="shared" si="43"/>
        <v>29873270.474956024</v>
      </c>
      <c r="AT86" s="33">
        <f t="shared" si="43"/>
        <v>29873270.48957007</v>
      </c>
      <c r="AU86" s="33">
        <f t="shared" si="43"/>
        <v>29873270.498089761</v>
      </c>
      <c r="AV86" s="33"/>
      <c r="AW86" s="33">
        <f t="shared" si="19"/>
        <v>29873269.085749261</v>
      </c>
      <c r="AX86" s="33"/>
      <c r="AY86" s="33"/>
      <c r="AZ86" s="33"/>
      <c r="BA86" s="33"/>
      <c r="BB86" s="33"/>
      <c r="BC86" s="33"/>
    </row>
    <row r="87" spans="2:55" x14ac:dyDescent="0.2">
      <c r="B87" s="30" t="s">
        <v>44</v>
      </c>
      <c r="C87" s="30"/>
      <c r="D87" s="33">
        <f>D86+D83+D74</f>
        <v>26701490.630000006</v>
      </c>
      <c r="E87" s="33">
        <f>E86+E83+E74</f>
        <v>27137670.160000004</v>
      </c>
      <c r="F87" s="33">
        <f>F86+F83+F74</f>
        <v>27593057.810000006</v>
      </c>
      <c r="G87" s="33">
        <f>G86+G83+G74</f>
        <v>28591835.910954483</v>
      </c>
      <c r="H87" s="33">
        <f t="shared" ref="H87:AU87" si="44">H86+H83+H74</f>
        <v>29254769.122675169</v>
      </c>
      <c r="I87" s="33">
        <f t="shared" si="44"/>
        <v>29728907.294907004</v>
      </c>
      <c r="J87" s="33">
        <f t="shared" si="44"/>
        <v>30140388.220543258</v>
      </c>
      <c r="K87" s="33">
        <f t="shared" si="44"/>
        <v>30468787.696248129</v>
      </c>
      <c r="L87" s="33">
        <f t="shared" si="44"/>
        <v>30709922.948628027</v>
      </c>
      <c r="M87" s="33">
        <f t="shared" si="44"/>
        <v>30863860.627209298</v>
      </c>
      <c r="N87" s="33">
        <f t="shared" si="44"/>
        <v>30966963.866060331</v>
      </c>
      <c r="O87" s="33">
        <f t="shared" si="44"/>
        <v>31040431.644311786</v>
      </c>
      <c r="P87" s="33">
        <f t="shared" si="44"/>
        <v>31093699.899253111</v>
      </c>
      <c r="Q87" s="33">
        <f t="shared" si="44"/>
        <v>31124754.225393012</v>
      </c>
      <c r="R87" s="33">
        <f t="shared" si="44"/>
        <v>31142858.27578973</v>
      </c>
      <c r="S87" s="33">
        <f t="shared" si="44"/>
        <v>31153412.574707389</v>
      </c>
      <c r="T87" s="33">
        <f t="shared" si="44"/>
        <v>31159565.51966735</v>
      </c>
      <c r="U87" s="33">
        <f t="shared" si="44"/>
        <v>31163152.563390061</v>
      </c>
      <c r="V87" s="33">
        <f t="shared" si="44"/>
        <v>31165243.738063723</v>
      </c>
      <c r="W87" s="33">
        <f t="shared" si="44"/>
        <v>31166462.851030778</v>
      </c>
      <c r="X87" s="33">
        <f t="shared" si="44"/>
        <v>31167173.569482543</v>
      </c>
      <c r="Y87" s="33">
        <f t="shared" si="44"/>
        <v>31167587.904110536</v>
      </c>
      <c r="Z87" s="33">
        <f t="shared" si="44"/>
        <v>31167829.452903204</v>
      </c>
      <c r="AA87" s="33">
        <f t="shared" si="44"/>
        <v>31167970.271013252</v>
      </c>
      <c r="AB87" s="33">
        <f t="shared" si="44"/>
        <v>31168052.365152068</v>
      </c>
      <c r="AC87" s="33">
        <f t="shared" si="44"/>
        <v>31168100.224391382</v>
      </c>
      <c r="AD87" s="33">
        <f t="shared" si="44"/>
        <v>31168128.125369705</v>
      </c>
      <c r="AE87" s="33">
        <f t="shared" si="44"/>
        <v>31168144.39108146</v>
      </c>
      <c r="AF87" s="33">
        <f t="shared" si="44"/>
        <v>31168153.873665754</v>
      </c>
      <c r="AG87" s="33">
        <f t="shared" si="44"/>
        <v>31168159.401822541</v>
      </c>
      <c r="AH87" s="33"/>
      <c r="AI87" s="33">
        <f t="shared" si="15"/>
        <v>31167242.97934439</v>
      </c>
      <c r="AJ87" s="33">
        <f t="shared" si="44"/>
        <v>31168162.62462727</v>
      </c>
      <c r="AK87" s="33">
        <f t="shared" si="44"/>
        <v>31168164.503457904</v>
      </c>
      <c r="AL87" s="33">
        <f t="shared" si="44"/>
        <v>31168165.59877855</v>
      </c>
      <c r="AM87" s="33">
        <f t="shared" si="44"/>
        <v>31168166.237328552</v>
      </c>
      <c r="AN87" s="33">
        <f t="shared" si="44"/>
        <v>31168166.609590422</v>
      </c>
      <c r="AO87" s="33">
        <f t="shared" si="44"/>
        <v>31168166.826611638</v>
      </c>
      <c r="AP87" s="33">
        <f t="shared" si="44"/>
        <v>31168166.953130662</v>
      </c>
      <c r="AQ87" s="33">
        <f t="shared" si="44"/>
        <v>31168167.026888721</v>
      </c>
      <c r="AR87" s="33">
        <f t="shared" si="44"/>
        <v>31168167.069888193</v>
      </c>
      <c r="AS87" s="33">
        <f t="shared" si="44"/>
        <v>31168167.094956022</v>
      </c>
      <c r="AT87" s="33">
        <f t="shared" si="44"/>
        <v>31168167.109570067</v>
      </c>
      <c r="AU87" s="33">
        <f t="shared" si="44"/>
        <v>31168167.118089758</v>
      </c>
      <c r="AV87" s="33"/>
      <c r="AW87" s="33">
        <f t="shared" si="19"/>
        <v>31168165.705749255</v>
      </c>
      <c r="AX87" s="51">
        <f t="shared" ref="AX87:BC87" si="45">SUM(AX73:AX85)</f>
        <v>29799845.539749164</v>
      </c>
      <c r="AY87" s="51">
        <f t="shared" si="45"/>
        <v>29793339.581718773</v>
      </c>
      <c r="AZ87" s="51">
        <f t="shared" si="45"/>
        <v>29799845.539749164</v>
      </c>
      <c r="BA87" s="51">
        <f t="shared" si="45"/>
        <v>29793339.581718773</v>
      </c>
      <c r="BB87" s="51">
        <f t="shared" si="45"/>
        <v>29734056.32384802</v>
      </c>
      <c r="BC87" s="51">
        <f t="shared" si="45"/>
        <v>29726993.641761918</v>
      </c>
    </row>
    <row r="88" spans="2:55" x14ac:dyDescent="0.2">
      <c r="AW88" s="33"/>
    </row>
    <row r="89" spans="2:55" x14ac:dyDescent="0.2">
      <c r="B89" s="62" t="s">
        <v>52</v>
      </c>
      <c r="AW89" s="33"/>
    </row>
    <row r="90" spans="2:55" x14ac:dyDescent="0.2">
      <c r="AW90" s="33"/>
    </row>
    <row r="91" spans="2:55" x14ac:dyDescent="0.2">
      <c r="B91" s="25" t="s">
        <v>27</v>
      </c>
      <c r="C91" s="26" t="s">
        <v>28</v>
      </c>
      <c r="D91" s="33">
        <f t="shared" ref="D91:AG91" si="46">D30</f>
        <v>910170.07000000007</v>
      </c>
      <c r="E91" s="33">
        <f t="shared" si="46"/>
        <v>929082.33000000007</v>
      </c>
      <c r="F91" s="33">
        <f t="shared" si="46"/>
        <v>947994.55</v>
      </c>
      <c r="G91" s="33">
        <f t="shared" si="46"/>
        <v>966906.79383333342</v>
      </c>
      <c r="H91" s="33">
        <f t="shared" si="46"/>
        <v>985819.03766666679</v>
      </c>
      <c r="I91" s="33">
        <f t="shared" si="46"/>
        <v>1004731.2815000002</v>
      </c>
      <c r="J91" s="33">
        <f t="shared" si="46"/>
        <v>1023643.5253333335</v>
      </c>
      <c r="K91" s="33">
        <f t="shared" si="46"/>
        <v>1042555.7691666669</v>
      </c>
      <c r="L91" s="33">
        <f t="shared" si="46"/>
        <v>1061468.0130000003</v>
      </c>
      <c r="M91" s="33">
        <f t="shared" si="46"/>
        <v>1080380.2568333335</v>
      </c>
      <c r="N91" s="33">
        <f t="shared" si="46"/>
        <v>1099292.5006666668</v>
      </c>
      <c r="O91" s="33">
        <f t="shared" si="46"/>
        <v>1118204.7445</v>
      </c>
      <c r="P91" s="33">
        <f t="shared" si="46"/>
        <v>0</v>
      </c>
      <c r="Q91" s="33">
        <f t="shared" si="46"/>
        <v>0</v>
      </c>
      <c r="R91" s="33">
        <f t="shared" si="46"/>
        <v>0</v>
      </c>
      <c r="S91" s="33">
        <f t="shared" si="46"/>
        <v>0</v>
      </c>
      <c r="T91" s="33">
        <f t="shared" si="46"/>
        <v>0</v>
      </c>
      <c r="U91" s="33">
        <f t="shared" si="46"/>
        <v>0</v>
      </c>
      <c r="V91" s="33">
        <f t="shared" si="46"/>
        <v>0</v>
      </c>
      <c r="W91" s="33">
        <f t="shared" si="46"/>
        <v>0</v>
      </c>
      <c r="X91" s="33">
        <f t="shared" si="46"/>
        <v>0</v>
      </c>
      <c r="Y91" s="33">
        <f t="shared" si="46"/>
        <v>0</v>
      </c>
      <c r="Z91" s="33">
        <f t="shared" si="46"/>
        <v>0</v>
      </c>
      <c r="AA91" s="33">
        <f t="shared" si="46"/>
        <v>0</v>
      </c>
      <c r="AB91" s="33">
        <f t="shared" si="46"/>
        <v>0</v>
      </c>
      <c r="AC91" s="33">
        <f t="shared" si="46"/>
        <v>0</v>
      </c>
      <c r="AD91" s="33">
        <f t="shared" si="46"/>
        <v>0</v>
      </c>
      <c r="AE91" s="33">
        <f t="shared" si="46"/>
        <v>0</v>
      </c>
      <c r="AF91" s="33">
        <f t="shared" si="46"/>
        <v>0</v>
      </c>
      <c r="AG91" s="33">
        <f t="shared" si="46"/>
        <v>0</v>
      </c>
      <c r="AH91" s="33"/>
      <c r="AI91" s="33">
        <f t="shared" ref="AI91:AI105" si="47">SUM(U91:AG91)/13</f>
        <v>0</v>
      </c>
      <c r="AJ91" s="33">
        <f t="shared" ref="AJ91:AU91" si="48">AJ30</f>
        <v>0</v>
      </c>
      <c r="AK91" s="33">
        <f t="shared" si="48"/>
        <v>0</v>
      </c>
      <c r="AL91" s="33">
        <f t="shared" si="48"/>
        <v>0</v>
      </c>
      <c r="AM91" s="33">
        <f t="shared" si="48"/>
        <v>0</v>
      </c>
      <c r="AN91" s="33">
        <f t="shared" si="48"/>
        <v>0</v>
      </c>
      <c r="AO91" s="33">
        <f t="shared" si="48"/>
        <v>0</v>
      </c>
      <c r="AP91" s="33">
        <f t="shared" si="48"/>
        <v>0</v>
      </c>
      <c r="AQ91" s="33">
        <f t="shared" si="48"/>
        <v>0</v>
      </c>
      <c r="AR91" s="33">
        <f t="shared" si="48"/>
        <v>0</v>
      </c>
      <c r="AS91" s="33">
        <f t="shared" si="48"/>
        <v>0</v>
      </c>
      <c r="AT91" s="33">
        <f t="shared" si="48"/>
        <v>0</v>
      </c>
      <c r="AU91" s="33">
        <f t="shared" si="48"/>
        <v>0</v>
      </c>
      <c r="AV91" s="33"/>
      <c r="AW91" s="33">
        <f t="shared" ref="AW91:AW105" si="49">(SUM(AJ91:AU91)+AG91)/13</f>
        <v>0</v>
      </c>
      <c r="AX91" s="34">
        <f>AI91*AX128</f>
        <v>0</v>
      </c>
      <c r="AY91" s="34">
        <f>AW91*AY128</f>
        <v>0</v>
      </c>
      <c r="AZ91" s="34">
        <f>AI91*AZ128</f>
        <v>0</v>
      </c>
      <c r="BA91" s="34">
        <f>AW91*BA128</f>
        <v>0</v>
      </c>
      <c r="BB91" s="34">
        <f>AI91*BB128</f>
        <v>0</v>
      </c>
      <c r="BC91" s="34">
        <f>AW91*BC128</f>
        <v>0</v>
      </c>
    </row>
    <row r="92" spans="2:55" x14ac:dyDescent="0.2">
      <c r="B92" s="27" t="s">
        <v>30</v>
      </c>
      <c r="C92" s="27"/>
      <c r="D92" s="33">
        <f t="shared" ref="D92:AG92" si="50">D31</f>
        <v>910170.07000000007</v>
      </c>
      <c r="E92" s="33">
        <f t="shared" si="50"/>
        <v>929082.33000000007</v>
      </c>
      <c r="F92" s="33">
        <f t="shared" si="50"/>
        <v>947994.55</v>
      </c>
      <c r="G92" s="33">
        <f t="shared" si="50"/>
        <v>966906.79383333342</v>
      </c>
      <c r="H92" s="33">
        <f t="shared" si="50"/>
        <v>985819.03766666679</v>
      </c>
      <c r="I92" s="33">
        <f t="shared" si="50"/>
        <v>1004731.2815000002</v>
      </c>
      <c r="J92" s="33">
        <f t="shared" si="50"/>
        <v>1023643.5253333335</v>
      </c>
      <c r="K92" s="33">
        <f t="shared" si="50"/>
        <v>1042555.7691666669</v>
      </c>
      <c r="L92" s="33">
        <f t="shared" si="50"/>
        <v>1061468.0130000003</v>
      </c>
      <c r="M92" s="33">
        <f t="shared" si="50"/>
        <v>1080380.2568333335</v>
      </c>
      <c r="N92" s="33">
        <f t="shared" si="50"/>
        <v>1099292.5006666668</v>
      </c>
      <c r="O92" s="33">
        <f t="shared" si="50"/>
        <v>1118204.7445</v>
      </c>
      <c r="P92" s="33">
        <f t="shared" si="50"/>
        <v>1134734.6300000001</v>
      </c>
      <c r="Q92" s="33">
        <f t="shared" si="50"/>
        <v>1134734.6300000001</v>
      </c>
      <c r="R92" s="33">
        <f t="shared" si="50"/>
        <v>1134734.6300000001</v>
      </c>
      <c r="S92" s="33">
        <f t="shared" si="50"/>
        <v>1134734.6300000001</v>
      </c>
      <c r="T92" s="33">
        <f t="shared" si="50"/>
        <v>1134734.6300000001</v>
      </c>
      <c r="U92" s="33">
        <f t="shared" si="50"/>
        <v>1134734.6300000001</v>
      </c>
      <c r="V92" s="33">
        <f t="shared" si="50"/>
        <v>1134734.6300000001</v>
      </c>
      <c r="W92" s="33">
        <f t="shared" si="50"/>
        <v>1134734.6300000001</v>
      </c>
      <c r="X92" s="33">
        <f t="shared" si="50"/>
        <v>1134734.6300000001</v>
      </c>
      <c r="Y92" s="33">
        <f t="shared" si="50"/>
        <v>1134734.6300000001</v>
      </c>
      <c r="Z92" s="33">
        <f t="shared" si="50"/>
        <v>1134734.6300000001</v>
      </c>
      <c r="AA92" s="33">
        <f t="shared" si="50"/>
        <v>1134734.6300000001</v>
      </c>
      <c r="AB92" s="33">
        <f t="shared" si="50"/>
        <v>1134734.6300000001</v>
      </c>
      <c r="AC92" s="33">
        <f t="shared" si="50"/>
        <v>1134734.6300000001</v>
      </c>
      <c r="AD92" s="33">
        <f t="shared" si="50"/>
        <v>1134734.6300000001</v>
      </c>
      <c r="AE92" s="33">
        <f t="shared" si="50"/>
        <v>1134734.6300000001</v>
      </c>
      <c r="AF92" s="33">
        <f t="shared" si="50"/>
        <v>1134734.6300000001</v>
      </c>
      <c r="AG92" s="33">
        <f t="shared" si="50"/>
        <v>1134734.6300000001</v>
      </c>
      <c r="AH92" s="33"/>
      <c r="AI92" s="33">
        <f t="shared" si="47"/>
        <v>1134734.6300000004</v>
      </c>
      <c r="AJ92" s="33">
        <f t="shared" ref="AJ92:AU92" si="51">AJ31</f>
        <v>1134734.6300000001</v>
      </c>
      <c r="AK92" s="33">
        <f t="shared" si="51"/>
        <v>1134734.6300000001</v>
      </c>
      <c r="AL92" s="33">
        <f t="shared" si="51"/>
        <v>1134734.6300000001</v>
      </c>
      <c r="AM92" s="33">
        <f t="shared" si="51"/>
        <v>1134734.6300000001</v>
      </c>
      <c r="AN92" s="33">
        <f t="shared" si="51"/>
        <v>1134734.6300000001</v>
      </c>
      <c r="AO92" s="33">
        <f t="shared" si="51"/>
        <v>1134734.6300000001</v>
      </c>
      <c r="AP92" s="33">
        <f t="shared" si="51"/>
        <v>1134734.6300000001</v>
      </c>
      <c r="AQ92" s="33">
        <f t="shared" si="51"/>
        <v>1134734.6300000001</v>
      </c>
      <c r="AR92" s="33">
        <f t="shared" si="51"/>
        <v>1134734.6300000001</v>
      </c>
      <c r="AS92" s="33">
        <f t="shared" si="51"/>
        <v>1134734.6300000001</v>
      </c>
      <c r="AT92" s="33">
        <f t="shared" si="51"/>
        <v>1134734.6300000001</v>
      </c>
      <c r="AU92" s="33">
        <f t="shared" si="51"/>
        <v>1134734.6300000001</v>
      </c>
      <c r="AV92" s="33"/>
      <c r="AW92" s="33">
        <f t="shared" si="49"/>
        <v>1134734.6300000004</v>
      </c>
      <c r="AX92" s="34">
        <f>AI92*AX128</f>
        <v>1099539.2054479043</v>
      </c>
      <c r="AY92" s="34">
        <f>AW92*AY128</f>
        <v>1099696.4928258827</v>
      </c>
      <c r="AZ92" s="34">
        <f>AI92*AZ128</f>
        <v>1099539.2054479043</v>
      </c>
      <c r="BA92" s="34">
        <f>AW92*BA128</f>
        <v>1099696.4928258827</v>
      </c>
      <c r="BB92" s="34">
        <f>AI92*BB128</f>
        <v>1092393.6490036496</v>
      </c>
      <c r="BC92" s="34">
        <f>AW92*BC128</f>
        <v>1092769.7359812604</v>
      </c>
    </row>
    <row r="93" spans="2:55" x14ac:dyDescent="0.2">
      <c r="B93" s="26" t="s">
        <v>31</v>
      </c>
      <c r="C93" s="26" t="s">
        <v>32</v>
      </c>
      <c r="D93" s="33">
        <f t="shared" ref="D93:AG93" si="52">D32</f>
        <v>165.38180576726666</v>
      </c>
      <c r="E93" s="33">
        <f t="shared" si="52"/>
        <v>175.81998193393335</v>
      </c>
      <c r="F93" s="33">
        <f t="shared" si="52"/>
        <v>186.25815810059999</v>
      </c>
      <c r="G93" s="33">
        <f t="shared" si="52"/>
        <v>196.69633426726665</v>
      </c>
      <c r="H93" s="33">
        <f t="shared" si="52"/>
        <v>207.13451043393331</v>
      </c>
      <c r="I93" s="33">
        <f t="shared" si="52"/>
        <v>217.57268660059998</v>
      </c>
      <c r="J93" s="33">
        <f t="shared" si="52"/>
        <v>228.01086276726664</v>
      </c>
      <c r="K93" s="33">
        <f t="shared" si="52"/>
        <v>238.44903893393331</v>
      </c>
      <c r="L93" s="33">
        <f t="shared" si="52"/>
        <v>248.88721510059997</v>
      </c>
      <c r="M93" s="33">
        <f t="shared" si="52"/>
        <v>259.32539126726664</v>
      </c>
      <c r="N93" s="33">
        <f t="shared" si="52"/>
        <v>269.7635674339333</v>
      </c>
      <c r="O93" s="33">
        <f t="shared" si="52"/>
        <v>280.20174360059997</v>
      </c>
      <c r="P93" s="33">
        <f t="shared" si="52"/>
        <v>290.63991976726663</v>
      </c>
      <c r="Q93" s="33">
        <f t="shared" si="52"/>
        <v>301.0780959339333</v>
      </c>
      <c r="R93" s="33">
        <f t="shared" si="52"/>
        <v>311.51627210059996</v>
      </c>
      <c r="S93" s="33">
        <f t="shared" si="52"/>
        <v>321.95444826726663</v>
      </c>
      <c r="T93" s="33">
        <f t="shared" si="52"/>
        <v>332.39262443393329</v>
      </c>
      <c r="U93" s="33">
        <f t="shared" si="52"/>
        <v>342.83080060059996</v>
      </c>
      <c r="V93" s="33">
        <f t="shared" si="52"/>
        <v>353.26897676726662</v>
      </c>
      <c r="W93" s="33">
        <f t="shared" si="52"/>
        <v>363.70715293393329</v>
      </c>
      <c r="X93" s="33">
        <f t="shared" si="52"/>
        <v>374.14532910059995</v>
      </c>
      <c r="Y93" s="33">
        <f t="shared" si="52"/>
        <v>384.58350526726662</v>
      </c>
      <c r="Z93" s="33">
        <f t="shared" si="52"/>
        <v>395.02168143393328</v>
      </c>
      <c r="AA93" s="33">
        <f t="shared" si="52"/>
        <v>405.45985760059995</v>
      </c>
      <c r="AB93" s="33">
        <f t="shared" si="52"/>
        <v>415.89803376726661</v>
      </c>
      <c r="AC93" s="33">
        <f t="shared" si="52"/>
        <v>426.33620993393328</v>
      </c>
      <c r="AD93" s="33">
        <f t="shared" si="52"/>
        <v>436.77438610059994</v>
      </c>
      <c r="AE93" s="33">
        <f t="shared" si="52"/>
        <v>447.21256226726661</v>
      </c>
      <c r="AF93" s="33">
        <f t="shared" si="52"/>
        <v>457.65073843393327</v>
      </c>
      <c r="AG93" s="33">
        <f t="shared" si="52"/>
        <v>468.08891460059994</v>
      </c>
      <c r="AH93" s="33"/>
      <c r="AI93" s="33">
        <f t="shared" si="47"/>
        <v>405.45985760059989</v>
      </c>
      <c r="AJ93" s="33">
        <f t="shared" ref="AJ93:AU93" si="53">AJ32</f>
        <v>478.5270907672666</v>
      </c>
      <c r="AK93" s="33">
        <f t="shared" si="53"/>
        <v>488.96526693393326</v>
      </c>
      <c r="AL93" s="33">
        <f t="shared" si="53"/>
        <v>499.40344310059993</v>
      </c>
      <c r="AM93" s="33">
        <f t="shared" si="53"/>
        <v>509.84161926726659</v>
      </c>
      <c r="AN93" s="33">
        <f t="shared" si="53"/>
        <v>520.27979543393326</v>
      </c>
      <c r="AO93" s="33">
        <f t="shared" si="53"/>
        <v>530.71797160059998</v>
      </c>
      <c r="AP93" s="33">
        <f t="shared" si="53"/>
        <v>541.1561477672667</v>
      </c>
      <c r="AQ93" s="33">
        <f t="shared" si="53"/>
        <v>551.59432393393342</v>
      </c>
      <c r="AR93" s="33">
        <f t="shared" si="53"/>
        <v>562.03250010060015</v>
      </c>
      <c r="AS93" s="33">
        <f t="shared" si="53"/>
        <v>572.47067626726687</v>
      </c>
      <c r="AT93" s="33">
        <f t="shared" si="53"/>
        <v>582.90885243393359</v>
      </c>
      <c r="AU93" s="33">
        <f t="shared" si="53"/>
        <v>593.34702860060031</v>
      </c>
      <c r="AV93" s="33"/>
      <c r="AW93" s="33">
        <f t="shared" si="49"/>
        <v>530.71797160060009</v>
      </c>
      <c r="AX93" s="34">
        <f>AI93*AX134</f>
        <v>405.45985760059989</v>
      </c>
      <c r="AY93" s="34">
        <f>AW93*AY134</f>
        <v>530.71797160060009</v>
      </c>
      <c r="AZ93" s="34">
        <f>AI93*AZ134</f>
        <v>405.45985760059989</v>
      </c>
      <c r="BA93" s="34">
        <f>AW93*BA134</f>
        <v>530.71797160060009</v>
      </c>
      <c r="BB93" s="34">
        <f>AI93*BB134</f>
        <v>405.45985760059983</v>
      </c>
      <c r="BC93" s="34">
        <f>AW93*BC134</f>
        <v>530.71797160059987</v>
      </c>
    </row>
    <row r="94" spans="2:55" x14ac:dyDescent="0.2">
      <c r="B94" s="26"/>
      <c r="C94" s="26" t="s">
        <v>33</v>
      </c>
      <c r="D94" s="33">
        <f t="shared" ref="D94:AG94" si="54">D33</f>
        <v>188.49439429930001</v>
      </c>
      <c r="E94" s="33">
        <f t="shared" si="54"/>
        <v>206.06091554930001</v>
      </c>
      <c r="F94" s="33">
        <f t="shared" si="54"/>
        <v>223.6274367993</v>
      </c>
      <c r="G94" s="33">
        <f t="shared" si="54"/>
        <v>241.19395804929999</v>
      </c>
      <c r="H94" s="33">
        <f t="shared" si="54"/>
        <v>258.76047929930002</v>
      </c>
      <c r="I94" s="33">
        <f t="shared" si="54"/>
        <v>276.32700054930001</v>
      </c>
      <c r="J94" s="33">
        <f t="shared" si="54"/>
        <v>293.8935217993</v>
      </c>
      <c r="K94" s="33">
        <f t="shared" si="54"/>
        <v>311.4600430493</v>
      </c>
      <c r="L94" s="33">
        <f t="shared" si="54"/>
        <v>329.02656429929999</v>
      </c>
      <c r="M94" s="33">
        <f t="shared" si="54"/>
        <v>346.59308554929999</v>
      </c>
      <c r="N94" s="33">
        <f t="shared" si="54"/>
        <v>364.15960679929998</v>
      </c>
      <c r="O94" s="33">
        <f t="shared" si="54"/>
        <v>381.72612804929997</v>
      </c>
      <c r="P94" s="33">
        <f t="shared" si="54"/>
        <v>399.29264929929997</v>
      </c>
      <c r="Q94" s="33">
        <f t="shared" si="54"/>
        <v>416.85917054929996</v>
      </c>
      <c r="R94" s="33">
        <f t="shared" si="54"/>
        <v>434.42569179929995</v>
      </c>
      <c r="S94" s="33">
        <f t="shared" si="54"/>
        <v>451.99221304929995</v>
      </c>
      <c r="T94" s="33">
        <f t="shared" si="54"/>
        <v>469.55873429929994</v>
      </c>
      <c r="U94" s="33">
        <f t="shared" si="54"/>
        <v>487.12525554929994</v>
      </c>
      <c r="V94" s="33">
        <f t="shared" si="54"/>
        <v>504.69177679929993</v>
      </c>
      <c r="W94" s="33">
        <f t="shared" si="54"/>
        <v>522.25829804929992</v>
      </c>
      <c r="X94" s="33">
        <f t="shared" si="54"/>
        <v>539.82481929929997</v>
      </c>
      <c r="Y94" s="33">
        <f t="shared" si="54"/>
        <v>557.39134054930003</v>
      </c>
      <c r="Z94" s="33">
        <f t="shared" si="54"/>
        <v>574.95786179930008</v>
      </c>
      <c r="AA94" s="33">
        <f t="shared" si="54"/>
        <v>592.52438304930013</v>
      </c>
      <c r="AB94" s="33">
        <f t="shared" si="54"/>
        <v>610.09090429930018</v>
      </c>
      <c r="AC94" s="33">
        <f t="shared" si="54"/>
        <v>627.65742554930023</v>
      </c>
      <c r="AD94" s="33">
        <f t="shared" si="54"/>
        <v>645.22394679930028</v>
      </c>
      <c r="AE94" s="33">
        <f t="shared" si="54"/>
        <v>662.79046804930033</v>
      </c>
      <c r="AF94" s="33">
        <f t="shared" si="54"/>
        <v>680.35698929930038</v>
      </c>
      <c r="AG94" s="33">
        <f t="shared" si="54"/>
        <v>697.92351054930043</v>
      </c>
      <c r="AH94" s="33"/>
      <c r="AI94" s="33">
        <f t="shared" si="47"/>
        <v>592.52438304930013</v>
      </c>
      <c r="AJ94" s="33">
        <f t="shared" ref="AJ94:AU94" si="55">AJ33</f>
        <v>715.49003179930048</v>
      </c>
      <c r="AK94" s="33">
        <f t="shared" si="55"/>
        <v>733.05655304930053</v>
      </c>
      <c r="AL94" s="33">
        <f t="shared" si="55"/>
        <v>750.62307429930058</v>
      </c>
      <c r="AM94" s="33">
        <f t="shared" si="55"/>
        <v>768.18959554930063</v>
      </c>
      <c r="AN94" s="33">
        <f t="shared" si="55"/>
        <v>785.75611679930068</v>
      </c>
      <c r="AO94" s="33">
        <f t="shared" si="55"/>
        <v>803.32263804930074</v>
      </c>
      <c r="AP94" s="33">
        <f t="shared" si="55"/>
        <v>820.88915929930079</v>
      </c>
      <c r="AQ94" s="33">
        <f t="shared" si="55"/>
        <v>838.45568054930084</v>
      </c>
      <c r="AR94" s="33">
        <f t="shared" si="55"/>
        <v>856.02220179930089</v>
      </c>
      <c r="AS94" s="33">
        <f t="shared" si="55"/>
        <v>873.58872304930094</v>
      </c>
      <c r="AT94" s="33">
        <f t="shared" si="55"/>
        <v>891.15524429930099</v>
      </c>
      <c r="AU94" s="33">
        <f t="shared" si="55"/>
        <v>908.72176554930104</v>
      </c>
      <c r="AV94" s="33"/>
      <c r="AW94" s="33">
        <f t="shared" si="49"/>
        <v>803.32263804930074</v>
      </c>
      <c r="AX94" s="34">
        <f>AI94*AX134</f>
        <v>592.52438304930013</v>
      </c>
      <c r="AY94" s="34">
        <f>AW94*AY134</f>
        <v>803.32263804930074</v>
      </c>
      <c r="AZ94" s="34">
        <f>AI94*AZ134</f>
        <v>592.52438304930013</v>
      </c>
      <c r="BA94" s="34">
        <f>AW94*BA134</f>
        <v>803.32263804930074</v>
      </c>
      <c r="BB94" s="34">
        <f>AI94*BB134</f>
        <v>592.52438304930001</v>
      </c>
      <c r="BC94" s="34">
        <f>AW94*BC134</f>
        <v>803.32263804930039</v>
      </c>
    </row>
    <row r="95" spans="2:55" x14ac:dyDescent="0.2">
      <c r="B95" s="26"/>
      <c r="C95" s="26" t="s">
        <v>34</v>
      </c>
      <c r="D95" s="33">
        <f t="shared" ref="D95:AG95" si="56">D34</f>
        <v>592.14731455053334</v>
      </c>
      <c r="E95" s="33">
        <f t="shared" si="56"/>
        <v>621.75876388386666</v>
      </c>
      <c r="F95" s="33">
        <f t="shared" si="56"/>
        <v>651.37021321719999</v>
      </c>
      <c r="G95" s="33">
        <f t="shared" si="56"/>
        <v>680.98166255053331</v>
      </c>
      <c r="H95" s="33">
        <f t="shared" si="56"/>
        <v>710.59311188386664</v>
      </c>
      <c r="I95" s="33">
        <f t="shared" si="56"/>
        <v>740.20456121719997</v>
      </c>
      <c r="J95" s="33">
        <f t="shared" si="56"/>
        <v>769.81601055053329</v>
      </c>
      <c r="K95" s="33">
        <f t="shared" si="56"/>
        <v>799.42745988386662</v>
      </c>
      <c r="L95" s="33">
        <f t="shared" si="56"/>
        <v>829.03890921719994</v>
      </c>
      <c r="M95" s="33">
        <f t="shared" si="56"/>
        <v>858.65035855053327</v>
      </c>
      <c r="N95" s="33">
        <f t="shared" si="56"/>
        <v>888.2618078838666</v>
      </c>
      <c r="O95" s="33">
        <f t="shared" si="56"/>
        <v>917.87325721719992</v>
      </c>
      <c r="P95" s="33">
        <f t="shared" si="56"/>
        <v>947.48470655053325</v>
      </c>
      <c r="Q95" s="33">
        <f t="shared" si="56"/>
        <v>977.09615588386657</v>
      </c>
      <c r="R95" s="33">
        <f t="shared" si="56"/>
        <v>1006.7076052171999</v>
      </c>
      <c r="S95" s="33">
        <f t="shared" si="56"/>
        <v>1036.3190545505333</v>
      </c>
      <c r="T95" s="33">
        <f t="shared" si="56"/>
        <v>1065.9305038838668</v>
      </c>
      <c r="U95" s="33">
        <f t="shared" si="56"/>
        <v>1095.5419532172002</v>
      </c>
      <c r="V95" s="33">
        <f t="shared" si="56"/>
        <v>1125.1534025505337</v>
      </c>
      <c r="W95" s="33">
        <f t="shared" si="56"/>
        <v>1154.7648518838671</v>
      </c>
      <c r="X95" s="33">
        <f t="shared" si="56"/>
        <v>1184.3763012172005</v>
      </c>
      <c r="Y95" s="33">
        <f t="shared" si="56"/>
        <v>1213.987750550534</v>
      </c>
      <c r="Z95" s="33">
        <f t="shared" si="56"/>
        <v>1243.5991998838674</v>
      </c>
      <c r="AA95" s="33">
        <f t="shared" si="56"/>
        <v>1273.2106492172009</v>
      </c>
      <c r="AB95" s="33">
        <f t="shared" si="56"/>
        <v>1302.8220985505343</v>
      </c>
      <c r="AC95" s="33">
        <f t="shared" si="56"/>
        <v>1332.4335478838677</v>
      </c>
      <c r="AD95" s="33">
        <f t="shared" si="56"/>
        <v>1362.0449972172012</v>
      </c>
      <c r="AE95" s="33">
        <f t="shared" si="56"/>
        <v>1391.6564465505346</v>
      </c>
      <c r="AF95" s="33">
        <f t="shared" si="56"/>
        <v>1421.2678958838681</v>
      </c>
      <c r="AG95" s="33">
        <f t="shared" si="56"/>
        <v>1450.8793452172015</v>
      </c>
      <c r="AH95" s="33"/>
      <c r="AI95" s="33">
        <f t="shared" si="47"/>
        <v>1273.2106492172009</v>
      </c>
      <c r="AJ95" s="33">
        <f t="shared" ref="AJ95:AU95" si="57">AJ34</f>
        <v>1480.4907945505349</v>
      </c>
      <c r="AK95" s="33">
        <f t="shared" si="57"/>
        <v>1510.1022438838684</v>
      </c>
      <c r="AL95" s="33">
        <f t="shared" si="57"/>
        <v>1539.7136932172018</v>
      </c>
      <c r="AM95" s="33">
        <f t="shared" si="57"/>
        <v>1569.3251425505352</v>
      </c>
      <c r="AN95" s="33">
        <f t="shared" si="57"/>
        <v>1598.9365918838687</v>
      </c>
      <c r="AO95" s="33">
        <f t="shared" si="57"/>
        <v>1628.5480412172021</v>
      </c>
      <c r="AP95" s="33">
        <f t="shared" si="57"/>
        <v>1658.1594905505356</v>
      </c>
      <c r="AQ95" s="33">
        <f t="shared" si="57"/>
        <v>1687.770939883869</v>
      </c>
      <c r="AR95" s="33">
        <f t="shared" si="57"/>
        <v>1717.3823892172024</v>
      </c>
      <c r="AS95" s="33">
        <f t="shared" si="57"/>
        <v>1746.9938385505359</v>
      </c>
      <c r="AT95" s="33">
        <f t="shared" si="57"/>
        <v>1776.6052878838693</v>
      </c>
      <c r="AU95" s="33">
        <f t="shared" si="57"/>
        <v>1806.2167372172028</v>
      </c>
      <c r="AV95" s="33"/>
      <c r="AW95" s="33">
        <f t="shared" si="49"/>
        <v>1628.5480412172024</v>
      </c>
      <c r="AX95" s="34">
        <f>AI95*AX136</f>
        <v>1273.2106492172009</v>
      </c>
      <c r="AY95" s="34">
        <f>AW95*AY136</f>
        <v>1628.5480412172024</v>
      </c>
      <c r="AZ95" s="34">
        <f>AI95*AZ136</f>
        <v>1273.2106492172009</v>
      </c>
      <c r="BA95" s="34">
        <f>AW95*BA136</f>
        <v>1628.5480412172024</v>
      </c>
      <c r="BB95" s="34">
        <f>AI95*BB136</f>
        <v>1273.2106492172009</v>
      </c>
      <c r="BC95" s="34">
        <f>AW95*BC136</f>
        <v>1628.5480412172019</v>
      </c>
    </row>
    <row r="96" spans="2:55" x14ac:dyDescent="0.2">
      <c r="B96" s="26"/>
      <c r="C96" s="26" t="s">
        <v>35</v>
      </c>
      <c r="D96" s="33">
        <f t="shared" ref="D96:AG96" si="58">D35</f>
        <v>178.53595369636668</v>
      </c>
      <c r="E96" s="33">
        <f t="shared" si="58"/>
        <v>185.06122036303333</v>
      </c>
      <c r="F96" s="33">
        <f t="shared" si="58"/>
        <v>191.58648702970001</v>
      </c>
      <c r="G96" s="33">
        <f t="shared" si="58"/>
        <v>198.11175369636669</v>
      </c>
      <c r="H96" s="33">
        <f t="shared" si="58"/>
        <v>204.63702036303337</v>
      </c>
      <c r="I96" s="33">
        <f t="shared" si="58"/>
        <v>211.16228702970005</v>
      </c>
      <c r="J96" s="33">
        <f t="shared" si="58"/>
        <v>217.68755369636673</v>
      </c>
      <c r="K96" s="33">
        <f t="shared" si="58"/>
        <v>224.21282036303342</v>
      </c>
      <c r="L96" s="33">
        <f t="shared" si="58"/>
        <v>230.7380870297001</v>
      </c>
      <c r="M96" s="33">
        <f t="shared" si="58"/>
        <v>237.26335369636678</v>
      </c>
      <c r="N96" s="33">
        <f t="shared" si="58"/>
        <v>243.78862036303346</v>
      </c>
      <c r="O96" s="33">
        <f t="shared" si="58"/>
        <v>250.31388702970014</v>
      </c>
      <c r="P96" s="33">
        <f t="shared" si="58"/>
        <v>256.83915369636679</v>
      </c>
      <c r="Q96" s="33">
        <f t="shared" si="58"/>
        <v>263.36442036303345</v>
      </c>
      <c r="R96" s="33">
        <f t="shared" si="58"/>
        <v>269.8896870297001</v>
      </c>
      <c r="S96" s="33">
        <f t="shared" si="58"/>
        <v>276.41495369636675</v>
      </c>
      <c r="T96" s="33">
        <f t="shared" si="58"/>
        <v>282.9402203630334</v>
      </c>
      <c r="U96" s="33">
        <f t="shared" si="58"/>
        <v>289.46548702970006</v>
      </c>
      <c r="V96" s="33">
        <f t="shared" si="58"/>
        <v>295.99075369636671</v>
      </c>
      <c r="W96" s="33">
        <f t="shared" si="58"/>
        <v>302.51602036303336</v>
      </c>
      <c r="X96" s="33">
        <f t="shared" si="58"/>
        <v>309.04128702970002</v>
      </c>
      <c r="Y96" s="33">
        <f t="shared" si="58"/>
        <v>315.56655369636667</v>
      </c>
      <c r="Z96" s="33">
        <f t="shared" si="58"/>
        <v>322.09182036303332</v>
      </c>
      <c r="AA96" s="33">
        <f t="shared" si="58"/>
        <v>328.61708702969997</v>
      </c>
      <c r="AB96" s="33">
        <f t="shared" si="58"/>
        <v>335.14235369636663</v>
      </c>
      <c r="AC96" s="33">
        <f t="shared" si="58"/>
        <v>341.66762036303328</v>
      </c>
      <c r="AD96" s="33">
        <f t="shared" si="58"/>
        <v>348.19288702969993</v>
      </c>
      <c r="AE96" s="33">
        <f t="shared" si="58"/>
        <v>354.71815369636658</v>
      </c>
      <c r="AF96" s="33">
        <f t="shared" si="58"/>
        <v>361.24342036303324</v>
      </c>
      <c r="AG96" s="33">
        <f t="shared" si="58"/>
        <v>367.76868702969989</v>
      </c>
      <c r="AH96" s="33"/>
      <c r="AI96" s="33">
        <f t="shared" si="47"/>
        <v>328.61708702970003</v>
      </c>
      <c r="AJ96" s="33">
        <f t="shared" ref="AJ96:AU96" si="59">AJ35</f>
        <v>374.29395369636654</v>
      </c>
      <c r="AK96" s="33">
        <f t="shared" si="59"/>
        <v>380.8192203630332</v>
      </c>
      <c r="AL96" s="33">
        <f t="shared" si="59"/>
        <v>387.34448702969985</v>
      </c>
      <c r="AM96" s="33">
        <f t="shared" si="59"/>
        <v>393.8697536963665</v>
      </c>
      <c r="AN96" s="33">
        <f t="shared" si="59"/>
        <v>400.39502036303315</v>
      </c>
      <c r="AO96" s="33">
        <f t="shared" si="59"/>
        <v>406.92028702969981</v>
      </c>
      <c r="AP96" s="33">
        <f t="shared" si="59"/>
        <v>413.44555369636646</v>
      </c>
      <c r="AQ96" s="33">
        <f t="shared" si="59"/>
        <v>419.97082036303311</v>
      </c>
      <c r="AR96" s="33">
        <f t="shared" si="59"/>
        <v>426.49608702969977</v>
      </c>
      <c r="AS96" s="33">
        <f t="shared" si="59"/>
        <v>433.02135369636642</v>
      </c>
      <c r="AT96" s="33">
        <f t="shared" si="59"/>
        <v>439.54662036303307</v>
      </c>
      <c r="AU96" s="33">
        <f t="shared" si="59"/>
        <v>446.07188702969972</v>
      </c>
      <c r="AV96" s="33"/>
      <c r="AW96" s="33">
        <f t="shared" si="49"/>
        <v>406.92028702969981</v>
      </c>
      <c r="AX96" s="34">
        <f>AI96*AX136</f>
        <v>328.61708702970003</v>
      </c>
      <c r="AY96" s="34">
        <f>AW96*AY136</f>
        <v>406.92028702969981</v>
      </c>
      <c r="AZ96" s="34">
        <f>AI96*AZ136</f>
        <v>328.61708702970003</v>
      </c>
      <c r="BA96" s="34">
        <f>AW96*BA136</f>
        <v>406.92028702969981</v>
      </c>
      <c r="BB96" s="34">
        <f>AI96*BB136</f>
        <v>328.61708702970003</v>
      </c>
      <c r="BC96" s="34">
        <f>AW96*BC136</f>
        <v>406.92028702969969</v>
      </c>
    </row>
    <row r="97" spans="2:55" x14ac:dyDescent="0.2">
      <c r="B97" s="26"/>
      <c r="C97" s="26" t="s">
        <v>36</v>
      </c>
      <c r="D97" s="33">
        <f t="shared" ref="D97:AG97" si="60">D36</f>
        <v>961.90571318889999</v>
      </c>
      <c r="E97" s="33">
        <f t="shared" si="60"/>
        <v>1009.9018991889001</v>
      </c>
      <c r="F97" s="33">
        <f t="shared" si="60"/>
        <v>1057.8980851889003</v>
      </c>
      <c r="G97" s="33">
        <f t="shared" si="60"/>
        <v>1105.8942711889003</v>
      </c>
      <c r="H97" s="33">
        <f t="shared" si="60"/>
        <v>1153.8904571889004</v>
      </c>
      <c r="I97" s="33">
        <f t="shared" si="60"/>
        <v>1201.8866431889005</v>
      </c>
      <c r="J97" s="33">
        <f t="shared" si="60"/>
        <v>1249.8828291889006</v>
      </c>
      <c r="K97" s="33">
        <f t="shared" si="60"/>
        <v>1297.8790151889007</v>
      </c>
      <c r="L97" s="33">
        <f t="shared" si="60"/>
        <v>1345.8752011889007</v>
      </c>
      <c r="M97" s="33">
        <f t="shared" si="60"/>
        <v>1393.8713871889008</v>
      </c>
      <c r="N97" s="33">
        <f t="shared" si="60"/>
        <v>1441.8675731889009</v>
      </c>
      <c r="O97" s="33">
        <f t="shared" si="60"/>
        <v>1489.863759188901</v>
      </c>
      <c r="P97" s="33">
        <f t="shared" si="60"/>
        <v>1537.8599451889011</v>
      </c>
      <c r="Q97" s="33">
        <f t="shared" si="60"/>
        <v>1585.8561311889011</v>
      </c>
      <c r="R97" s="33">
        <f t="shared" si="60"/>
        <v>1633.8523171889012</v>
      </c>
      <c r="S97" s="33">
        <f t="shared" si="60"/>
        <v>1681.8485031889013</v>
      </c>
      <c r="T97" s="33">
        <f t="shared" si="60"/>
        <v>1729.8446891889014</v>
      </c>
      <c r="U97" s="33">
        <f t="shared" si="60"/>
        <v>1777.8408751889015</v>
      </c>
      <c r="V97" s="33">
        <f t="shared" si="60"/>
        <v>1825.8370611889015</v>
      </c>
      <c r="W97" s="33">
        <f t="shared" si="60"/>
        <v>1873.8332471889016</v>
      </c>
      <c r="X97" s="33">
        <f t="shared" si="60"/>
        <v>1921.8294331889017</v>
      </c>
      <c r="Y97" s="33">
        <f t="shared" si="60"/>
        <v>1969.8256191889018</v>
      </c>
      <c r="Z97" s="33">
        <f t="shared" si="60"/>
        <v>2017.8218051889019</v>
      </c>
      <c r="AA97" s="33">
        <f t="shared" si="60"/>
        <v>2065.8179911889019</v>
      </c>
      <c r="AB97" s="33">
        <f t="shared" si="60"/>
        <v>2113.8141771889018</v>
      </c>
      <c r="AC97" s="33">
        <f t="shared" si="60"/>
        <v>2161.8103631889016</v>
      </c>
      <c r="AD97" s="33">
        <f t="shared" si="60"/>
        <v>2209.8065491889015</v>
      </c>
      <c r="AE97" s="33">
        <f t="shared" si="60"/>
        <v>2257.8027351889014</v>
      </c>
      <c r="AF97" s="33">
        <f t="shared" si="60"/>
        <v>2305.7989211889012</v>
      </c>
      <c r="AG97" s="33">
        <f t="shared" si="60"/>
        <v>2353.7951071889011</v>
      </c>
      <c r="AH97" s="33"/>
      <c r="AI97" s="33">
        <f t="shared" si="47"/>
        <v>2065.8179911889015</v>
      </c>
      <c r="AJ97" s="33">
        <f t="shared" ref="AJ97:AU97" si="61">AJ36</f>
        <v>2401.7912931889009</v>
      </c>
      <c r="AK97" s="33">
        <f t="shared" si="61"/>
        <v>2449.7874791889008</v>
      </c>
      <c r="AL97" s="33">
        <f t="shared" si="61"/>
        <v>2497.7836651889006</v>
      </c>
      <c r="AM97" s="33">
        <f t="shared" si="61"/>
        <v>2545.7798511889005</v>
      </c>
      <c r="AN97" s="33">
        <f t="shared" si="61"/>
        <v>2593.7760371889003</v>
      </c>
      <c r="AO97" s="33">
        <f t="shared" si="61"/>
        <v>2641.7722231889002</v>
      </c>
      <c r="AP97" s="33">
        <f t="shared" si="61"/>
        <v>2689.7684091889</v>
      </c>
      <c r="AQ97" s="33">
        <f t="shared" si="61"/>
        <v>2737.7645951888999</v>
      </c>
      <c r="AR97" s="33">
        <f t="shared" si="61"/>
        <v>2785.7607811888997</v>
      </c>
      <c r="AS97" s="33">
        <f t="shared" si="61"/>
        <v>2833.7569671888996</v>
      </c>
      <c r="AT97" s="33">
        <f t="shared" si="61"/>
        <v>2881.7531531888994</v>
      </c>
      <c r="AU97" s="33">
        <f t="shared" si="61"/>
        <v>2929.7493391888993</v>
      </c>
      <c r="AV97" s="33"/>
      <c r="AW97" s="33">
        <f t="shared" si="49"/>
        <v>2641.7722231889002</v>
      </c>
      <c r="AX97" s="34">
        <f>AI97*AX137</f>
        <v>2065.8179911889019</v>
      </c>
      <c r="AY97" s="34">
        <f>AW97*AY137</f>
        <v>2641.7722231889015</v>
      </c>
      <c r="AZ97" s="34">
        <f>AI97*AZ137</f>
        <v>2065.8179911889024</v>
      </c>
      <c r="BA97" s="34">
        <f>AW97*BA137</f>
        <v>2641.7722231889015</v>
      </c>
      <c r="BB97" s="34">
        <f>AI97*BB137</f>
        <v>2065.8179911889019</v>
      </c>
      <c r="BC97" s="34">
        <f>AW97*BC137</f>
        <v>2641.7722231888993</v>
      </c>
    </row>
    <row r="98" spans="2:55" x14ac:dyDescent="0.2">
      <c r="B98" s="26"/>
      <c r="C98" s="26" t="s">
        <v>37</v>
      </c>
      <c r="D98" s="33">
        <f t="shared" ref="D98:AG98" si="62">D37</f>
        <v>4748.3405624610004</v>
      </c>
      <c r="E98" s="33">
        <f t="shared" si="62"/>
        <v>4951.6089699610002</v>
      </c>
      <c r="F98" s="33">
        <f t="shared" si="62"/>
        <v>5154.8773774609999</v>
      </c>
      <c r="G98" s="33">
        <f t="shared" si="62"/>
        <v>5358.1457849609997</v>
      </c>
      <c r="H98" s="33">
        <f t="shared" si="62"/>
        <v>5561.4141924609994</v>
      </c>
      <c r="I98" s="33">
        <f t="shared" si="62"/>
        <v>5764.6825999609991</v>
      </c>
      <c r="J98" s="33">
        <f t="shared" si="62"/>
        <v>5967.9510074609989</v>
      </c>
      <c r="K98" s="33">
        <f t="shared" si="62"/>
        <v>6171.2194149609986</v>
      </c>
      <c r="L98" s="33">
        <f t="shared" si="62"/>
        <v>6374.4878224609984</v>
      </c>
      <c r="M98" s="33">
        <f t="shared" si="62"/>
        <v>6577.7562299609981</v>
      </c>
      <c r="N98" s="33">
        <f t="shared" si="62"/>
        <v>6781.0246374609978</v>
      </c>
      <c r="O98" s="33">
        <f t="shared" si="62"/>
        <v>6984.2930449609976</v>
      </c>
      <c r="P98" s="33">
        <f t="shared" si="62"/>
        <v>7187.5614524609973</v>
      </c>
      <c r="Q98" s="33">
        <f t="shared" si="62"/>
        <v>7390.8298599609971</v>
      </c>
      <c r="R98" s="33">
        <f t="shared" si="62"/>
        <v>7594.0982674609968</v>
      </c>
      <c r="S98" s="33">
        <f t="shared" si="62"/>
        <v>7797.3666749609965</v>
      </c>
      <c r="T98" s="33">
        <f t="shared" si="62"/>
        <v>8000.6350824609963</v>
      </c>
      <c r="U98" s="33">
        <f t="shared" si="62"/>
        <v>8203.903489960996</v>
      </c>
      <c r="V98" s="33">
        <f t="shared" si="62"/>
        <v>8407.1718974609958</v>
      </c>
      <c r="W98" s="33">
        <f t="shared" si="62"/>
        <v>8610.4403049609955</v>
      </c>
      <c r="X98" s="33">
        <f t="shared" si="62"/>
        <v>8813.7087124609952</v>
      </c>
      <c r="Y98" s="33">
        <f t="shared" si="62"/>
        <v>9016.977119960995</v>
      </c>
      <c r="Z98" s="33">
        <f t="shared" si="62"/>
        <v>9220.2455274609947</v>
      </c>
      <c r="AA98" s="33">
        <f t="shared" si="62"/>
        <v>9423.5139349609944</v>
      </c>
      <c r="AB98" s="33">
        <f t="shared" si="62"/>
        <v>9626.7823424609942</v>
      </c>
      <c r="AC98" s="33">
        <f t="shared" si="62"/>
        <v>9830.0507499609939</v>
      </c>
      <c r="AD98" s="33">
        <f t="shared" si="62"/>
        <v>10033.319157460994</v>
      </c>
      <c r="AE98" s="33">
        <f t="shared" si="62"/>
        <v>10236.587564960993</v>
      </c>
      <c r="AF98" s="33">
        <f t="shared" si="62"/>
        <v>10439.855972460993</v>
      </c>
      <c r="AG98" s="33">
        <f t="shared" si="62"/>
        <v>10643.124379960993</v>
      </c>
      <c r="AH98" s="33"/>
      <c r="AI98" s="33">
        <f t="shared" si="47"/>
        <v>9423.5139349609944</v>
      </c>
      <c r="AJ98" s="33">
        <f t="shared" ref="AJ98:AU98" si="63">AJ37</f>
        <v>10846.392787460993</v>
      </c>
      <c r="AK98" s="33">
        <f t="shared" si="63"/>
        <v>11049.661194960992</v>
      </c>
      <c r="AL98" s="33">
        <f t="shared" si="63"/>
        <v>11252.929602460992</v>
      </c>
      <c r="AM98" s="33">
        <f t="shared" si="63"/>
        <v>11456.198009960992</v>
      </c>
      <c r="AN98" s="33">
        <f t="shared" si="63"/>
        <v>11659.466417460992</v>
      </c>
      <c r="AO98" s="33">
        <f t="shared" si="63"/>
        <v>11862.734824960991</v>
      </c>
      <c r="AP98" s="33">
        <f t="shared" si="63"/>
        <v>12066.003232460991</v>
      </c>
      <c r="AQ98" s="33">
        <f t="shared" si="63"/>
        <v>12269.271639960991</v>
      </c>
      <c r="AR98" s="33">
        <f t="shared" si="63"/>
        <v>12472.540047460991</v>
      </c>
      <c r="AS98" s="33">
        <f t="shared" si="63"/>
        <v>12675.80845496099</v>
      </c>
      <c r="AT98" s="33">
        <f t="shared" si="63"/>
        <v>12879.07686246099</v>
      </c>
      <c r="AU98" s="33">
        <f t="shared" si="63"/>
        <v>13082.34526996099</v>
      </c>
      <c r="AV98" s="33"/>
      <c r="AW98" s="33">
        <f t="shared" si="49"/>
        <v>11862.734824960991</v>
      </c>
      <c r="AX98" s="34">
        <f>AI98*AX138</f>
        <v>9423.5139349609963</v>
      </c>
      <c r="AY98" s="34">
        <f>AW98*AY138</f>
        <v>11862.734824960991</v>
      </c>
      <c r="AZ98" s="34">
        <f>AI98*AZ138</f>
        <v>9423.5139349609944</v>
      </c>
      <c r="BA98" s="34">
        <f>AW98*BA138</f>
        <v>11862.734824960991</v>
      </c>
      <c r="BB98" s="34">
        <f>AI98*BB138</f>
        <v>9423.5139349609944</v>
      </c>
      <c r="BC98" s="34">
        <f>AW98*BC138</f>
        <v>11862.734824960991</v>
      </c>
    </row>
    <row r="99" spans="2:55" x14ac:dyDescent="0.2">
      <c r="B99" s="26"/>
      <c r="C99" s="26" t="s">
        <v>38</v>
      </c>
      <c r="D99" s="33">
        <f t="shared" ref="D99:AG99" si="64">D38</f>
        <v>16.161420468399999</v>
      </c>
      <c r="E99" s="33">
        <f t="shared" si="64"/>
        <v>16.819640468399999</v>
      </c>
      <c r="F99" s="33">
        <f t="shared" si="64"/>
        <v>17.477860468399999</v>
      </c>
      <c r="G99" s="33">
        <f t="shared" si="64"/>
        <v>18.136080468399999</v>
      </c>
      <c r="H99" s="33">
        <f t="shared" si="64"/>
        <v>18.794300468399999</v>
      </c>
      <c r="I99" s="33">
        <f t="shared" si="64"/>
        <v>19.452520468399999</v>
      </c>
      <c r="J99" s="33">
        <f t="shared" si="64"/>
        <v>20.1107404684</v>
      </c>
      <c r="K99" s="33">
        <f t="shared" si="64"/>
        <v>20.7689604684</v>
      </c>
      <c r="L99" s="33">
        <f t="shared" si="64"/>
        <v>21.4271804684</v>
      </c>
      <c r="M99" s="33">
        <f t="shared" si="64"/>
        <v>22.0854004684</v>
      </c>
      <c r="N99" s="33">
        <f t="shared" si="64"/>
        <v>22.7436204684</v>
      </c>
      <c r="O99" s="33">
        <f t="shared" si="64"/>
        <v>23.4018404684</v>
      </c>
      <c r="P99" s="33">
        <f t="shared" si="64"/>
        <v>24.0600604684</v>
      </c>
      <c r="Q99" s="33">
        <f t="shared" si="64"/>
        <v>24.7182804684</v>
      </c>
      <c r="R99" s="33">
        <f t="shared" si="64"/>
        <v>25.3765004684</v>
      </c>
      <c r="S99" s="33">
        <f t="shared" si="64"/>
        <v>26.0347204684</v>
      </c>
      <c r="T99" s="33">
        <f t="shared" si="64"/>
        <v>26.6929404684</v>
      </c>
      <c r="U99" s="33">
        <f t="shared" si="64"/>
        <v>27.3511604684</v>
      </c>
      <c r="V99" s="33">
        <f t="shared" si="64"/>
        <v>28.0093804684</v>
      </c>
      <c r="W99" s="33">
        <f t="shared" si="64"/>
        <v>28.6676004684</v>
      </c>
      <c r="X99" s="33">
        <f t="shared" si="64"/>
        <v>29.3258204684</v>
      </c>
      <c r="Y99" s="33">
        <f t="shared" si="64"/>
        <v>29.9840404684</v>
      </c>
      <c r="Z99" s="33">
        <f t="shared" si="64"/>
        <v>30.6422604684</v>
      </c>
      <c r="AA99" s="33">
        <f t="shared" si="64"/>
        <v>31.3004804684</v>
      </c>
      <c r="AB99" s="33">
        <f t="shared" si="64"/>
        <v>31.9587004684</v>
      </c>
      <c r="AC99" s="33">
        <f t="shared" si="64"/>
        <v>32.616920468399996</v>
      </c>
      <c r="AD99" s="33">
        <f t="shared" si="64"/>
        <v>33.275140468399997</v>
      </c>
      <c r="AE99" s="33">
        <f t="shared" si="64"/>
        <v>33.933360468399997</v>
      </c>
      <c r="AF99" s="33">
        <f t="shared" si="64"/>
        <v>34.591580468399997</v>
      </c>
      <c r="AG99" s="33">
        <f t="shared" si="64"/>
        <v>35.249800468399997</v>
      </c>
      <c r="AH99" s="33"/>
      <c r="AI99" s="33">
        <f t="shared" si="47"/>
        <v>31.3004804684</v>
      </c>
      <c r="AJ99" s="33">
        <f t="shared" ref="AJ99:AU99" si="65">AJ38</f>
        <v>35.908020468399997</v>
      </c>
      <c r="AK99" s="33">
        <f t="shared" si="65"/>
        <v>36.566240468399997</v>
      </c>
      <c r="AL99" s="33">
        <f t="shared" si="65"/>
        <v>37.224460468399997</v>
      </c>
      <c r="AM99" s="33">
        <f t="shared" si="65"/>
        <v>37.882680468399997</v>
      </c>
      <c r="AN99" s="33">
        <f t="shared" si="65"/>
        <v>38.540900468399997</v>
      </c>
      <c r="AO99" s="33">
        <f t="shared" si="65"/>
        <v>39.199120468399997</v>
      </c>
      <c r="AP99" s="33">
        <f t="shared" si="65"/>
        <v>39.857340468399997</v>
      </c>
      <c r="AQ99" s="33">
        <f t="shared" si="65"/>
        <v>40.515560468399997</v>
      </c>
      <c r="AR99" s="33">
        <f t="shared" si="65"/>
        <v>41.173780468399997</v>
      </c>
      <c r="AS99" s="33">
        <f t="shared" si="65"/>
        <v>41.832000468399997</v>
      </c>
      <c r="AT99" s="33">
        <f t="shared" si="65"/>
        <v>42.490220468399997</v>
      </c>
      <c r="AU99" s="33">
        <f t="shared" si="65"/>
        <v>43.148440468399997</v>
      </c>
      <c r="AV99" s="33"/>
      <c r="AW99" s="33">
        <f t="shared" si="49"/>
        <v>39.199120468399997</v>
      </c>
      <c r="AX99" s="34">
        <f>AI99*AX139</f>
        <v>31.3004804684</v>
      </c>
      <c r="AY99" s="34">
        <f>AW99*AY139</f>
        <v>39.199120468399997</v>
      </c>
      <c r="AZ99" s="34">
        <f>AI99*AZ139</f>
        <v>31.3004804684</v>
      </c>
      <c r="BA99" s="34">
        <f>AW99*BA139</f>
        <v>39.199120468399997</v>
      </c>
      <c r="BB99" s="34">
        <f>AI99*BB139</f>
        <v>31.3004804684</v>
      </c>
      <c r="BC99" s="34">
        <f>AW99*BC139</f>
        <v>39.199120468399997</v>
      </c>
    </row>
    <row r="100" spans="2:55" x14ac:dyDescent="0.2">
      <c r="B100" s="25"/>
      <c r="C100" s="26" t="s">
        <v>39</v>
      </c>
      <c r="D100" s="33">
        <f t="shared" ref="D100:AG100" si="66">D39</f>
        <v>344.26488137943329</v>
      </c>
      <c r="E100" s="33">
        <f t="shared" si="66"/>
        <v>363.02637396276668</v>
      </c>
      <c r="F100" s="33">
        <f t="shared" si="66"/>
        <v>381.78786654609996</v>
      </c>
      <c r="G100" s="33">
        <f t="shared" si="66"/>
        <v>400.5493591294333</v>
      </c>
      <c r="H100" s="33">
        <f t="shared" si="66"/>
        <v>419.31085171276663</v>
      </c>
      <c r="I100" s="33">
        <f t="shared" si="66"/>
        <v>438.07234429609997</v>
      </c>
      <c r="J100" s="33">
        <f t="shared" si="66"/>
        <v>456.83383687943331</v>
      </c>
      <c r="K100" s="33">
        <f t="shared" si="66"/>
        <v>475.59532946276664</v>
      </c>
      <c r="L100" s="33">
        <f t="shared" si="66"/>
        <v>494.35682204609998</v>
      </c>
      <c r="M100" s="33">
        <f t="shared" si="66"/>
        <v>513.11831462943326</v>
      </c>
      <c r="N100" s="33">
        <f t="shared" si="66"/>
        <v>531.87980721276654</v>
      </c>
      <c r="O100" s="33">
        <f t="shared" si="66"/>
        <v>550.64129979609982</v>
      </c>
      <c r="P100" s="33">
        <f t="shared" si="66"/>
        <v>569.40279237943309</v>
      </c>
      <c r="Q100" s="33">
        <f t="shared" si="66"/>
        <v>588.16428496276637</v>
      </c>
      <c r="R100" s="33">
        <f t="shared" si="66"/>
        <v>606.92577754609965</v>
      </c>
      <c r="S100" s="33">
        <f t="shared" si="66"/>
        <v>625.68727012943293</v>
      </c>
      <c r="T100" s="33">
        <f t="shared" si="66"/>
        <v>644.44876271276621</v>
      </c>
      <c r="U100" s="33">
        <f t="shared" si="66"/>
        <v>663.21025529609949</v>
      </c>
      <c r="V100" s="33">
        <f t="shared" si="66"/>
        <v>681.97174787943277</v>
      </c>
      <c r="W100" s="33">
        <f t="shared" si="66"/>
        <v>700.73324046276605</v>
      </c>
      <c r="X100" s="33">
        <f t="shared" si="66"/>
        <v>719.49473304609933</v>
      </c>
      <c r="Y100" s="33">
        <f t="shared" si="66"/>
        <v>738.25622562943261</v>
      </c>
      <c r="Z100" s="33">
        <f t="shared" si="66"/>
        <v>757.01771821276589</v>
      </c>
      <c r="AA100" s="33">
        <f t="shared" si="66"/>
        <v>775.77921079609916</v>
      </c>
      <c r="AB100" s="33">
        <f t="shared" si="66"/>
        <v>794.54070337943244</v>
      </c>
      <c r="AC100" s="33">
        <f t="shared" si="66"/>
        <v>813.30219596276572</v>
      </c>
      <c r="AD100" s="33">
        <f t="shared" si="66"/>
        <v>832.063688546099</v>
      </c>
      <c r="AE100" s="33">
        <f t="shared" si="66"/>
        <v>850.82518112943228</v>
      </c>
      <c r="AF100" s="33">
        <f t="shared" si="66"/>
        <v>869.58667371276556</v>
      </c>
      <c r="AG100" s="33">
        <f t="shared" si="66"/>
        <v>888.34816629609884</v>
      </c>
      <c r="AH100" s="33"/>
      <c r="AI100" s="33">
        <f t="shared" si="47"/>
        <v>775.77921079609928</v>
      </c>
      <c r="AJ100" s="33">
        <f t="shared" ref="AJ100:AU100" si="67">AJ39</f>
        <v>907.10965887943212</v>
      </c>
      <c r="AK100" s="33">
        <f t="shared" si="67"/>
        <v>925.8711514627654</v>
      </c>
      <c r="AL100" s="33">
        <f t="shared" si="67"/>
        <v>944.63264404609868</v>
      </c>
      <c r="AM100" s="33">
        <f t="shared" si="67"/>
        <v>963.39413662943196</v>
      </c>
      <c r="AN100" s="33">
        <f t="shared" si="67"/>
        <v>982.15562921276523</v>
      </c>
      <c r="AO100" s="33">
        <f t="shared" si="67"/>
        <v>1000.9171217960985</v>
      </c>
      <c r="AP100" s="33">
        <f t="shared" si="67"/>
        <v>1019.6786143794318</v>
      </c>
      <c r="AQ100" s="33">
        <f t="shared" si="67"/>
        <v>1038.4401069627652</v>
      </c>
      <c r="AR100" s="33">
        <f t="shared" si="67"/>
        <v>1057.2015995460986</v>
      </c>
      <c r="AS100" s="33">
        <f t="shared" si="67"/>
        <v>1075.963092129432</v>
      </c>
      <c r="AT100" s="33">
        <f t="shared" si="67"/>
        <v>1094.7245847127654</v>
      </c>
      <c r="AU100" s="33">
        <f t="shared" si="67"/>
        <v>1113.4860772960988</v>
      </c>
      <c r="AV100" s="33"/>
      <c r="AW100" s="33">
        <f t="shared" si="49"/>
        <v>1000.9171217960986</v>
      </c>
      <c r="AX100" s="34">
        <f>AI100*AX135</f>
        <v>775.77921079609928</v>
      </c>
      <c r="AY100" s="34">
        <f>AW100*AY135</f>
        <v>1000.9171217960986</v>
      </c>
      <c r="AZ100" s="34">
        <f>AI100*AZ135</f>
        <v>775.77921079609928</v>
      </c>
      <c r="BA100" s="34">
        <f>AW100*BA135</f>
        <v>1000.9171217960986</v>
      </c>
      <c r="BB100" s="34">
        <f>AI100*BB135</f>
        <v>775.77921079609928</v>
      </c>
      <c r="BC100" s="34">
        <f>AW100*BC135</f>
        <v>1000.9171217960984</v>
      </c>
    </row>
    <row r="101" spans="2:55" x14ac:dyDescent="0.2">
      <c r="B101" s="27" t="s">
        <v>40</v>
      </c>
      <c r="C101" s="27"/>
      <c r="D101" s="33">
        <f t="shared" ref="D101:AG101" si="68">D40</f>
        <v>7195.2320458111999</v>
      </c>
      <c r="E101" s="33">
        <f t="shared" si="68"/>
        <v>7530.0577653111995</v>
      </c>
      <c r="F101" s="33">
        <f t="shared" si="68"/>
        <v>7864.8834848112001</v>
      </c>
      <c r="G101" s="33">
        <f t="shared" si="68"/>
        <v>8199.7092043112007</v>
      </c>
      <c r="H101" s="33">
        <f t="shared" si="68"/>
        <v>8534.5349238112012</v>
      </c>
      <c r="I101" s="33">
        <f t="shared" si="68"/>
        <v>8869.3606433112018</v>
      </c>
      <c r="J101" s="33">
        <f t="shared" si="68"/>
        <v>9204.1863628112023</v>
      </c>
      <c r="K101" s="33">
        <f t="shared" si="68"/>
        <v>9539.0120823112029</v>
      </c>
      <c r="L101" s="33">
        <f t="shared" si="68"/>
        <v>9873.8378018112035</v>
      </c>
      <c r="M101" s="33">
        <f t="shared" si="68"/>
        <v>10208.663521311204</v>
      </c>
      <c r="N101" s="33">
        <f t="shared" si="68"/>
        <v>10543.489240811205</v>
      </c>
      <c r="O101" s="33">
        <f t="shared" si="68"/>
        <v>10878.314960311205</v>
      </c>
      <c r="P101" s="33">
        <f t="shared" si="68"/>
        <v>11213.140679811206</v>
      </c>
      <c r="Q101" s="33">
        <f t="shared" si="68"/>
        <v>11547.966399311206</v>
      </c>
      <c r="R101" s="33">
        <f t="shared" si="68"/>
        <v>11882.792118811207</v>
      </c>
      <c r="S101" s="33">
        <f t="shared" si="68"/>
        <v>12217.617838311207</v>
      </c>
      <c r="T101" s="33">
        <f t="shared" si="68"/>
        <v>12552.443557811208</v>
      </c>
      <c r="U101" s="33">
        <f t="shared" si="68"/>
        <v>12887.269277311208</v>
      </c>
      <c r="V101" s="33">
        <f t="shared" si="68"/>
        <v>13222.094996811209</v>
      </c>
      <c r="W101" s="33">
        <f t="shared" si="68"/>
        <v>13556.92071631121</v>
      </c>
      <c r="X101" s="33">
        <f t="shared" si="68"/>
        <v>13891.74643581121</v>
      </c>
      <c r="Y101" s="33">
        <f t="shared" si="68"/>
        <v>14226.572155311211</v>
      </c>
      <c r="Z101" s="33">
        <f t="shared" si="68"/>
        <v>14561.397874811211</v>
      </c>
      <c r="AA101" s="33">
        <f t="shared" si="68"/>
        <v>14896.223594311212</v>
      </c>
      <c r="AB101" s="33">
        <f t="shared" si="68"/>
        <v>15231.049313811212</v>
      </c>
      <c r="AC101" s="33">
        <f t="shared" si="68"/>
        <v>15565.875033311213</v>
      </c>
      <c r="AD101" s="33">
        <f t="shared" si="68"/>
        <v>15900.700752811214</v>
      </c>
      <c r="AE101" s="33">
        <f t="shared" si="68"/>
        <v>16235.526472311214</v>
      </c>
      <c r="AF101" s="33">
        <f t="shared" si="68"/>
        <v>16570.352191811213</v>
      </c>
      <c r="AG101" s="33">
        <f t="shared" si="68"/>
        <v>16905.177911311213</v>
      </c>
      <c r="AH101" s="33"/>
      <c r="AI101" s="33">
        <f t="shared" si="47"/>
        <v>14896.22359431121</v>
      </c>
      <c r="AJ101" s="33">
        <f t="shared" ref="AJ101:AU101" si="69">AJ40</f>
        <v>17240.003630811214</v>
      </c>
      <c r="AK101" s="33">
        <f t="shared" si="69"/>
        <v>17574.829350311215</v>
      </c>
      <c r="AL101" s="33">
        <f t="shared" si="69"/>
        <v>17909.655069811215</v>
      </c>
      <c r="AM101" s="33">
        <f t="shared" si="69"/>
        <v>18244.480789311216</v>
      </c>
      <c r="AN101" s="33">
        <f t="shared" si="69"/>
        <v>18579.306508811216</v>
      </c>
      <c r="AO101" s="33">
        <f t="shared" si="69"/>
        <v>18914.132228311217</v>
      </c>
      <c r="AP101" s="33">
        <f t="shared" si="69"/>
        <v>19248.957947811217</v>
      </c>
      <c r="AQ101" s="33">
        <f t="shared" si="69"/>
        <v>19583.783667311218</v>
      </c>
      <c r="AR101" s="33">
        <f t="shared" si="69"/>
        <v>19918.609386811218</v>
      </c>
      <c r="AS101" s="33">
        <f t="shared" si="69"/>
        <v>20253.435106311219</v>
      </c>
      <c r="AT101" s="33">
        <f t="shared" si="69"/>
        <v>20588.26082581122</v>
      </c>
      <c r="AU101" s="33">
        <f t="shared" si="69"/>
        <v>20923.08654531122</v>
      </c>
      <c r="AV101" s="33"/>
      <c r="AW101" s="33">
        <f t="shared" si="49"/>
        <v>18914.132228311217</v>
      </c>
      <c r="AX101" s="34"/>
      <c r="AY101" s="34"/>
      <c r="AZ101" s="34"/>
      <c r="BA101" s="34"/>
      <c r="BB101" s="34"/>
      <c r="BC101" s="34"/>
    </row>
    <row r="102" spans="2:55" x14ac:dyDescent="0.2">
      <c r="B102" s="26" t="s">
        <v>41</v>
      </c>
      <c r="C102" s="26" t="s">
        <v>42</v>
      </c>
      <c r="D102" s="33">
        <f t="shared" ref="D102:AG102" si="70">D42+D59</f>
        <v>1570332.4100000004</v>
      </c>
      <c r="E102" s="33">
        <f t="shared" si="70"/>
        <v>1641309.3800000001</v>
      </c>
      <c r="F102" s="33">
        <f t="shared" si="70"/>
        <v>1706827.3799999994</v>
      </c>
      <c r="G102" s="33">
        <f t="shared" si="70"/>
        <v>1774568.1831375847</v>
      </c>
      <c r="H102" s="33">
        <f t="shared" si="70"/>
        <v>1844376.5912737169</v>
      </c>
      <c r="I102" s="33">
        <f t="shared" si="70"/>
        <v>1915603.3605131686</v>
      </c>
      <c r="J102" s="33">
        <f t="shared" si="70"/>
        <v>1987937.4216942189</v>
      </c>
      <c r="K102" s="33">
        <f t="shared" si="70"/>
        <v>2061198.4763255238</v>
      </c>
      <c r="L102" s="33">
        <f t="shared" si="70"/>
        <v>2135175.0733550051</v>
      </c>
      <c r="M102" s="33">
        <f t="shared" si="70"/>
        <v>2209650.1572370352</v>
      </c>
      <c r="N102" s="33">
        <f t="shared" si="70"/>
        <v>2284451.688323094</v>
      </c>
      <c r="O102" s="33">
        <f t="shared" si="70"/>
        <v>2359479.1543662637</v>
      </c>
      <c r="P102" s="33">
        <f t="shared" si="70"/>
        <v>2434670.138907827</v>
      </c>
      <c r="Q102" s="33">
        <f t="shared" si="70"/>
        <v>2509971.4269350437</v>
      </c>
      <c r="R102" s="33">
        <f t="shared" si="70"/>
        <v>2585338.8135770177</v>
      </c>
      <c r="S102" s="33">
        <f t="shared" si="70"/>
        <v>2660746.3869659998</v>
      </c>
      <c r="T102" s="33">
        <f t="shared" si="70"/>
        <v>2736178.9173685755</v>
      </c>
      <c r="U102" s="33">
        <f t="shared" si="70"/>
        <v>2811627.4163389001</v>
      </c>
      <c r="V102" s="33">
        <f t="shared" si="70"/>
        <v>2887086.5452324534</v>
      </c>
      <c r="W102" s="33">
        <f t="shared" si="70"/>
        <v>2962553.1026263922</v>
      </c>
      <c r="X102" s="33">
        <f t="shared" si="70"/>
        <v>3038025.1411884311</v>
      </c>
      <c r="Y102" s="33">
        <f t="shared" si="70"/>
        <v>3113501.4517994937</v>
      </c>
      <c r="Z102" s="33">
        <f t="shared" si="70"/>
        <v>3188981.2619773359</v>
      </c>
      <c r="AA102" s="33">
        <f t="shared" si="70"/>
        <v>3264464.0593739199</v>
      </c>
      <c r="AB102" s="33">
        <f t="shared" si="70"/>
        <v>3339949.4882924701</v>
      </c>
      <c r="AC102" s="33">
        <f t="shared" si="70"/>
        <v>3415437.2888541953</v>
      </c>
      <c r="AD102" s="33">
        <f t="shared" si="70"/>
        <v>3490927.2610936319</v>
      </c>
      <c r="AE102" s="33">
        <f t="shared" si="70"/>
        <v>3566419.2436402254</v>
      </c>
      <c r="AF102" s="33">
        <f t="shared" si="70"/>
        <v>3641913.1009482965</v>
      </c>
      <c r="AG102" s="33">
        <f t="shared" si="70"/>
        <v>3717408.7155488702</v>
      </c>
      <c r="AH102" s="33"/>
      <c r="AI102" s="33">
        <f t="shared" si="47"/>
        <v>3264484.1597626628</v>
      </c>
      <c r="AJ102" s="33">
        <f t="shared" ref="AJ102:AU102" si="71">AJ42+AJ59</f>
        <v>3792905.9832622176</v>
      </c>
      <c r="AK102" s="33">
        <f t="shared" si="71"/>
        <v>3868404.8101651957</v>
      </c>
      <c r="AL102" s="33">
        <f t="shared" si="71"/>
        <v>3943905.1106067393</v>
      </c>
      <c r="AM102" s="33">
        <f t="shared" si="71"/>
        <v>4019406.8058564947</v>
      </c>
      <c r="AN102" s="33">
        <f t="shared" si="71"/>
        <v>4094909.8231420438</v>
      </c>
      <c r="AO102" s="33">
        <f t="shared" si="71"/>
        <v>4170414.0949298777</v>
      </c>
      <c r="AP102" s="33">
        <f t="shared" si="71"/>
        <v>4245919.5583637496</v>
      </c>
      <c r="AQ102" s="33">
        <f t="shared" si="71"/>
        <v>4321426.1548083331</v>
      </c>
      <c r="AR102" s="33">
        <f t="shared" si="71"/>
        <v>4396933.8294663653</v>
      </c>
      <c r="AS102" s="33">
        <f t="shared" si="71"/>
        <v>4472442.5310493959</v>
      </c>
      <c r="AT102" s="33">
        <f t="shared" si="71"/>
        <v>4547952.2114894427</v>
      </c>
      <c r="AU102" s="33">
        <f t="shared" si="71"/>
        <v>4623462.8256831132</v>
      </c>
      <c r="AV102" s="33"/>
      <c r="AW102" s="33">
        <f t="shared" si="49"/>
        <v>4170422.4964901414</v>
      </c>
      <c r="AX102" s="34">
        <f>AI102*AX129</f>
        <v>3117664.2976140697</v>
      </c>
      <c r="AY102" s="34">
        <f>AW102*AY129</f>
        <v>3981976.2371533616</v>
      </c>
      <c r="AZ102" s="34">
        <f>AI102*AZ129</f>
        <v>3117664.2976140697</v>
      </c>
      <c r="BA102" s="34">
        <f>AW102*BA129</f>
        <v>3981976.2371533616</v>
      </c>
      <c r="BB102" s="34">
        <f>AI102*BB129</f>
        <v>3111460.8494311855</v>
      </c>
      <c r="BC102" s="34">
        <f>AW102*BC129</f>
        <v>3973966.149817693</v>
      </c>
    </row>
    <row r="103" spans="2:55" x14ac:dyDescent="0.2">
      <c r="B103" s="25"/>
      <c r="C103" s="26" t="s">
        <v>43</v>
      </c>
      <c r="D103" s="33">
        <f t="shared" ref="D103:AG103" si="72">D43+D60</f>
        <v>209022.02000000005</v>
      </c>
      <c r="E103" s="33">
        <f t="shared" si="72"/>
        <v>216391.7</v>
      </c>
      <c r="F103" s="33">
        <f t="shared" si="72"/>
        <v>223288.06999999989</v>
      </c>
      <c r="G103" s="33">
        <f t="shared" si="72"/>
        <v>230803.72045442139</v>
      </c>
      <c r="H103" s="33">
        <f t="shared" si="72"/>
        <v>238585.08554517748</v>
      </c>
      <c r="I103" s="33">
        <f t="shared" si="72"/>
        <v>246544.72726758075</v>
      </c>
      <c r="J103" s="33">
        <f t="shared" si="72"/>
        <v>254640.63386497504</v>
      </c>
      <c r="K103" s="33">
        <f t="shared" si="72"/>
        <v>262848.46240899793</v>
      </c>
      <c r="L103" s="33">
        <f t="shared" si="72"/>
        <v>271140.47023553011</v>
      </c>
      <c r="M103" s="33">
        <f t="shared" si="72"/>
        <v>279488.73945007176</v>
      </c>
      <c r="N103" s="33">
        <f t="shared" si="72"/>
        <v>287871.48974881251</v>
      </c>
      <c r="O103" s="33">
        <f t="shared" si="72"/>
        <v>296276.24022695742</v>
      </c>
      <c r="P103" s="33">
        <f t="shared" si="72"/>
        <v>304695.43071998336</v>
      </c>
      <c r="Q103" s="33">
        <f t="shared" si="72"/>
        <v>313122.72068495722</v>
      </c>
      <c r="R103" s="33">
        <f t="shared" si="72"/>
        <v>321552.93858889415</v>
      </c>
      <c r="S103" s="33">
        <f t="shared" si="72"/>
        <v>329983.21084465174</v>
      </c>
      <c r="T103" s="33">
        <f t="shared" si="72"/>
        <v>338411.98584176076</v>
      </c>
      <c r="U103" s="33">
        <f t="shared" si="72"/>
        <v>346838.46883856301</v>
      </c>
      <c r="V103" s="33">
        <f t="shared" si="72"/>
        <v>355262.29507713416</v>
      </c>
      <c r="W103" s="33">
        <f t="shared" si="72"/>
        <v>363683.34101088246</v>
      </c>
      <c r="X103" s="33">
        <f t="shared" si="72"/>
        <v>372101.61558148137</v>
      </c>
      <c r="Y103" s="33">
        <f t="shared" si="72"/>
        <v>380517.19786508899</v>
      </c>
      <c r="Z103" s="33">
        <f t="shared" si="72"/>
        <v>388930.20155155391</v>
      </c>
      <c r="AA103" s="33">
        <f t="shared" si="72"/>
        <v>397340.75492613605</v>
      </c>
      <c r="AB103" s="33">
        <f t="shared" si="72"/>
        <v>405748.98978470161</v>
      </c>
      <c r="AC103" s="33">
        <f t="shared" si="72"/>
        <v>414155.03547629359</v>
      </c>
      <c r="AD103" s="33">
        <f t="shared" si="72"/>
        <v>422559.01587014669</v>
      </c>
      <c r="AE103" s="33">
        <f t="shared" si="72"/>
        <v>430961.04797423695</v>
      </c>
      <c r="AF103" s="33">
        <f t="shared" si="72"/>
        <v>439361.24147174839</v>
      </c>
      <c r="AG103" s="33">
        <f t="shared" si="72"/>
        <v>447759.69875434</v>
      </c>
      <c r="AH103" s="33"/>
      <c r="AI103" s="33">
        <f t="shared" si="47"/>
        <v>397324.53109094681</v>
      </c>
      <c r="AJ103" s="33">
        <f t="shared" ref="AJ103:AU103" si="73">AJ43+AJ60</f>
        <v>456156.51521196589</v>
      </c>
      <c r="AK103" s="33">
        <f t="shared" si="73"/>
        <v>464551.77964350727</v>
      </c>
      <c r="AL103" s="33">
        <f t="shared" si="73"/>
        <v>472945.57471268775</v>
      </c>
      <c r="AM103" s="33">
        <f t="shared" si="73"/>
        <v>481337.97740829934</v>
      </c>
      <c r="AN103" s="33">
        <f t="shared" si="73"/>
        <v>489729.05948746594</v>
      </c>
      <c r="AO103" s="33">
        <f t="shared" si="73"/>
        <v>498118.88789179921</v>
      </c>
      <c r="AP103" s="33">
        <f t="shared" si="73"/>
        <v>506507.52513248264</v>
      </c>
      <c r="AQ103" s="33">
        <f t="shared" si="73"/>
        <v>514895.02964367613</v>
      </c>
      <c r="AR103" s="33">
        <f t="shared" si="73"/>
        <v>523281.45610536874</v>
      </c>
      <c r="AS103" s="33">
        <f t="shared" si="73"/>
        <v>531666.85573764006</v>
      </c>
      <c r="AT103" s="33">
        <f t="shared" si="73"/>
        <v>540051.27656861523</v>
      </c>
      <c r="AU103" s="33">
        <f t="shared" si="73"/>
        <v>548434.76367845084</v>
      </c>
      <c r="AV103" s="33"/>
      <c r="AW103" s="33">
        <f t="shared" si="49"/>
        <v>498110.49230586924</v>
      </c>
      <c r="AX103" s="34">
        <f>AI103*AX129</f>
        <v>379454.89839306037</v>
      </c>
      <c r="AY103" s="34">
        <f>AW103*AY129</f>
        <v>475602.68666017213</v>
      </c>
      <c r="AZ103" s="34">
        <f>AI103*AZ129</f>
        <v>379454.89839306037</v>
      </c>
      <c r="BA103" s="34">
        <f>AW103*BA129</f>
        <v>475602.68666017213</v>
      </c>
      <c r="BB103" s="34">
        <f>AI103*BB129</f>
        <v>378699.86880192562</v>
      </c>
      <c r="BC103" s="34">
        <f>AW103*BC129</f>
        <v>474645.97099178587</v>
      </c>
    </row>
    <row r="104" spans="2:55" x14ac:dyDescent="0.2">
      <c r="B104" s="26" t="s">
        <v>41</v>
      </c>
      <c r="C104" s="29"/>
      <c r="D104" s="33">
        <f t="shared" ref="D104" si="74">SUM(D102:D103)</f>
        <v>1779354.4300000004</v>
      </c>
      <c r="E104" s="33">
        <f t="shared" ref="E104:AU104" si="75">SUM(E102:E103)</f>
        <v>1857701.08</v>
      </c>
      <c r="F104" s="33">
        <f t="shared" si="75"/>
        <v>1930115.4499999993</v>
      </c>
      <c r="G104" s="33">
        <f t="shared" si="75"/>
        <v>2005371.9035920061</v>
      </c>
      <c r="H104" s="33">
        <f t="shared" si="75"/>
        <v>2082961.6768188945</v>
      </c>
      <c r="I104" s="33">
        <f t="shared" si="75"/>
        <v>2162148.0877807494</v>
      </c>
      <c r="J104" s="33">
        <f t="shared" si="75"/>
        <v>2242578.0555591937</v>
      </c>
      <c r="K104" s="33">
        <f t="shared" si="75"/>
        <v>2324046.9387345216</v>
      </c>
      <c r="L104" s="33">
        <f t="shared" si="75"/>
        <v>2406315.5435905354</v>
      </c>
      <c r="M104" s="33">
        <f t="shared" si="75"/>
        <v>2489138.8966871072</v>
      </c>
      <c r="N104" s="33">
        <f t="shared" si="75"/>
        <v>2572323.1780719068</v>
      </c>
      <c r="O104" s="33">
        <f t="shared" si="75"/>
        <v>2655755.3945932211</v>
      </c>
      <c r="P104" s="33">
        <f t="shared" si="75"/>
        <v>2739365.5696278103</v>
      </c>
      <c r="Q104" s="33">
        <f t="shared" si="75"/>
        <v>2823094.1476200009</v>
      </c>
      <c r="R104" s="33">
        <f t="shared" si="75"/>
        <v>2906891.7521659117</v>
      </c>
      <c r="S104" s="33">
        <f t="shared" si="75"/>
        <v>2990729.5978106516</v>
      </c>
      <c r="T104" s="33">
        <f t="shared" si="75"/>
        <v>3074590.9032103363</v>
      </c>
      <c r="U104" s="33">
        <f t="shared" si="75"/>
        <v>3158465.8851774633</v>
      </c>
      <c r="V104" s="33">
        <f t="shared" si="75"/>
        <v>3242348.8403095873</v>
      </c>
      <c r="W104" s="33">
        <f t="shared" si="75"/>
        <v>3326236.4436372747</v>
      </c>
      <c r="X104" s="33">
        <f t="shared" si="75"/>
        <v>3410126.7567699123</v>
      </c>
      <c r="Y104" s="33">
        <f t="shared" si="75"/>
        <v>3494018.6496645827</v>
      </c>
      <c r="Z104" s="33">
        <f t="shared" si="75"/>
        <v>3577911.4635288897</v>
      </c>
      <c r="AA104" s="33">
        <f t="shared" si="75"/>
        <v>3661804.8143000561</v>
      </c>
      <c r="AB104" s="33">
        <f t="shared" si="75"/>
        <v>3745698.4780771718</v>
      </c>
      <c r="AC104" s="33">
        <f t="shared" si="75"/>
        <v>3829592.3243304887</v>
      </c>
      <c r="AD104" s="33">
        <f t="shared" si="75"/>
        <v>3913486.2769637788</v>
      </c>
      <c r="AE104" s="33">
        <f t="shared" si="75"/>
        <v>3997380.2916144622</v>
      </c>
      <c r="AF104" s="33">
        <f t="shared" si="75"/>
        <v>4081274.3424200448</v>
      </c>
      <c r="AG104" s="33">
        <f t="shared" si="75"/>
        <v>4165168.4143032101</v>
      </c>
      <c r="AH104" s="33"/>
      <c r="AI104" s="33">
        <f t="shared" si="47"/>
        <v>3661808.6908536102</v>
      </c>
      <c r="AJ104" s="33">
        <f t="shared" si="75"/>
        <v>4249062.4984741835</v>
      </c>
      <c r="AK104" s="33">
        <f t="shared" si="75"/>
        <v>4332956.5898087034</v>
      </c>
      <c r="AL104" s="33">
        <f t="shared" si="75"/>
        <v>4416850.6853194274</v>
      </c>
      <c r="AM104" s="33">
        <f t="shared" si="75"/>
        <v>4500744.7832647944</v>
      </c>
      <c r="AN104" s="33">
        <f t="shared" si="75"/>
        <v>4584638.88262951</v>
      </c>
      <c r="AO104" s="33">
        <f t="shared" si="75"/>
        <v>4668532.9828216769</v>
      </c>
      <c r="AP104" s="33">
        <f t="shared" si="75"/>
        <v>4752427.0834962325</v>
      </c>
      <c r="AQ104" s="33">
        <f t="shared" si="75"/>
        <v>4836321.1844520094</v>
      </c>
      <c r="AR104" s="33">
        <f t="shared" si="75"/>
        <v>4920215.2855717344</v>
      </c>
      <c r="AS104" s="33">
        <f t="shared" si="75"/>
        <v>5004109.3867870364</v>
      </c>
      <c r="AT104" s="33">
        <f t="shared" si="75"/>
        <v>5088003.4880580576</v>
      </c>
      <c r="AU104" s="33">
        <f t="shared" si="75"/>
        <v>5171897.5893615643</v>
      </c>
      <c r="AV104" s="33"/>
      <c r="AW104" s="33">
        <f t="shared" si="49"/>
        <v>4668532.9887960106</v>
      </c>
      <c r="AX104" s="33"/>
      <c r="AY104" s="33"/>
      <c r="AZ104" s="33"/>
      <c r="BA104" s="33"/>
      <c r="BB104" s="33"/>
      <c r="BC104" s="33"/>
    </row>
    <row r="105" spans="2:55" x14ac:dyDescent="0.2">
      <c r="B105" s="30" t="s">
        <v>44</v>
      </c>
      <c r="C105" s="30"/>
      <c r="D105" s="33">
        <f>D104+D101+D92</f>
        <v>2696719.7320458116</v>
      </c>
      <c r="E105" s="33">
        <f>E104+E101+E92</f>
        <v>2794313.4677653112</v>
      </c>
      <c r="F105" s="33">
        <f>F104+F101+F92</f>
        <v>2885974.8834848106</v>
      </c>
      <c r="G105" s="33">
        <f>G104+G101+G92</f>
        <v>2980478.4066296509</v>
      </c>
      <c r="H105" s="33">
        <f t="shared" ref="H105:AU105" si="76">H104+H101+H92</f>
        <v>3077315.2494093725</v>
      </c>
      <c r="I105" s="33">
        <f t="shared" si="76"/>
        <v>3175748.7299240609</v>
      </c>
      <c r="J105" s="33">
        <f t="shared" si="76"/>
        <v>3275425.7672553388</v>
      </c>
      <c r="K105" s="33">
        <f t="shared" si="76"/>
        <v>3376141.7199835</v>
      </c>
      <c r="L105" s="33">
        <f t="shared" si="76"/>
        <v>3477657.394392347</v>
      </c>
      <c r="M105" s="33">
        <f t="shared" si="76"/>
        <v>3579727.8170417519</v>
      </c>
      <c r="N105" s="33">
        <f t="shared" si="76"/>
        <v>3682159.1679793848</v>
      </c>
      <c r="O105" s="33">
        <f t="shared" si="76"/>
        <v>3784838.4540535323</v>
      </c>
      <c r="P105" s="33">
        <f t="shared" si="76"/>
        <v>3885313.3403076213</v>
      </c>
      <c r="Q105" s="33">
        <f t="shared" si="76"/>
        <v>3969376.7440193119</v>
      </c>
      <c r="R105" s="33">
        <f t="shared" si="76"/>
        <v>4053509.1742847227</v>
      </c>
      <c r="S105" s="33">
        <f t="shared" si="76"/>
        <v>4137681.845648963</v>
      </c>
      <c r="T105" s="33">
        <f t="shared" si="76"/>
        <v>4221877.9767681481</v>
      </c>
      <c r="U105" s="33">
        <f t="shared" si="76"/>
        <v>4306087.784454775</v>
      </c>
      <c r="V105" s="33">
        <f t="shared" si="76"/>
        <v>4390305.565306399</v>
      </c>
      <c r="W105" s="33">
        <f t="shared" si="76"/>
        <v>4474527.9943535859</v>
      </c>
      <c r="X105" s="33">
        <f t="shared" si="76"/>
        <v>4558753.1332057239</v>
      </c>
      <c r="Y105" s="33">
        <f t="shared" si="76"/>
        <v>4642979.8518198943</v>
      </c>
      <c r="Z105" s="33">
        <f t="shared" si="76"/>
        <v>4727207.4914037008</v>
      </c>
      <c r="AA105" s="33">
        <f t="shared" si="76"/>
        <v>4811435.6678943671</v>
      </c>
      <c r="AB105" s="33">
        <f t="shared" si="76"/>
        <v>4895664.1573909828</v>
      </c>
      <c r="AC105" s="33">
        <f t="shared" si="76"/>
        <v>4979892.8293637997</v>
      </c>
      <c r="AD105" s="33">
        <f t="shared" si="76"/>
        <v>5064121.6077165902</v>
      </c>
      <c r="AE105" s="33">
        <f t="shared" si="76"/>
        <v>5148350.448086773</v>
      </c>
      <c r="AF105" s="33">
        <f t="shared" si="76"/>
        <v>5232579.3246118566</v>
      </c>
      <c r="AG105" s="33">
        <f t="shared" si="76"/>
        <v>5316808.2222145218</v>
      </c>
      <c r="AH105" s="33"/>
      <c r="AI105" s="33">
        <f t="shared" si="47"/>
        <v>4811439.5444479212</v>
      </c>
      <c r="AJ105" s="33">
        <f t="shared" si="76"/>
        <v>5401037.1321049947</v>
      </c>
      <c r="AK105" s="33">
        <f t="shared" si="76"/>
        <v>5485266.0491590146</v>
      </c>
      <c r="AL105" s="33">
        <f t="shared" si="76"/>
        <v>5569494.9703892386</v>
      </c>
      <c r="AM105" s="33">
        <f t="shared" si="76"/>
        <v>5653723.8940541055</v>
      </c>
      <c r="AN105" s="33">
        <f t="shared" si="76"/>
        <v>5737952.8191383211</v>
      </c>
      <c r="AO105" s="33">
        <f t="shared" si="76"/>
        <v>5822181.7450499879</v>
      </c>
      <c r="AP105" s="33">
        <f t="shared" si="76"/>
        <v>5906410.6714440435</v>
      </c>
      <c r="AQ105" s="33">
        <f t="shared" si="76"/>
        <v>5990639.5981193203</v>
      </c>
      <c r="AR105" s="33">
        <f t="shared" si="76"/>
        <v>6074868.5249585453</v>
      </c>
      <c r="AS105" s="33">
        <f t="shared" si="76"/>
        <v>6159097.4518933473</v>
      </c>
      <c r="AT105" s="33">
        <f t="shared" si="76"/>
        <v>6243326.3788838685</v>
      </c>
      <c r="AU105" s="33">
        <f t="shared" si="76"/>
        <v>6327555.3059068751</v>
      </c>
      <c r="AV105" s="33"/>
      <c r="AW105" s="33">
        <f t="shared" si="49"/>
        <v>5822181.7510243207</v>
      </c>
      <c r="AX105" s="52">
        <f t="shared" ref="AX105:BC105" si="77">SUM(AX91:AX103)</f>
        <v>4611554.6250493452</v>
      </c>
      <c r="AY105" s="52">
        <f t="shared" si="77"/>
        <v>5576189.5488677286</v>
      </c>
      <c r="AZ105" s="52">
        <f t="shared" si="77"/>
        <v>4611554.6250493452</v>
      </c>
      <c r="BA105" s="52">
        <f t="shared" si="77"/>
        <v>5576189.5488677286</v>
      </c>
      <c r="BB105" s="52">
        <f t="shared" si="77"/>
        <v>4597450.5908310711</v>
      </c>
      <c r="BC105" s="52">
        <f t="shared" si="77"/>
        <v>5560295.9890190503</v>
      </c>
    </row>
    <row r="106" spans="2:55" x14ac:dyDescent="0.2">
      <c r="AW106" s="33"/>
    </row>
    <row r="107" spans="2:55" x14ac:dyDescent="0.2">
      <c r="B107" s="62" t="s">
        <v>49</v>
      </c>
      <c r="D107" s="33"/>
      <c r="E107" s="33"/>
      <c r="F107" s="33"/>
      <c r="G107" s="33">
        <f>G64</f>
        <v>1396258.2290455238</v>
      </c>
      <c r="H107" s="33">
        <f t="shared" ref="H107:AU107" si="78">H64</f>
        <v>926758.35732483573</v>
      </c>
      <c r="I107" s="33">
        <f t="shared" si="78"/>
        <v>662829.23509300407</v>
      </c>
      <c r="J107" s="33">
        <f t="shared" si="78"/>
        <v>575236.50945674768</v>
      </c>
      <c r="K107" s="33">
        <f t="shared" si="78"/>
        <v>459091.43375187443</v>
      </c>
      <c r="L107" s="33">
        <f t="shared" si="78"/>
        <v>337098.98137198098</v>
      </c>
      <c r="M107" s="33">
        <f t="shared" si="78"/>
        <v>215199.70279070645</v>
      </c>
      <c r="N107" s="33">
        <f t="shared" si="78"/>
        <v>144134.86393967434</v>
      </c>
      <c r="O107" s="33">
        <f t="shared" si="78"/>
        <v>102705.48568821891</v>
      </c>
      <c r="P107" s="33">
        <f t="shared" si="78"/>
        <v>74467.230746893256</v>
      </c>
      <c r="Q107" s="33">
        <f t="shared" si="78"/>
        <v>43412.904606996737</v>
      </c>
      <c r="R107" s="33">
        <f t="shared" si="78"/>
        <v>25308.854210277274</v>
      </c>
      <c r="S107" s="33">
        <f t="shared" si="78"/>
        <v>14754.555292617668</v>
      </c>
      <c r="T107" s="33">
        <f t="shared" si="78"/>
        <v>8601.610332660217</v>
      </c>
      <c r="U107" s="33">
        <f t="shared" si="78"/>
        <v>5014.5666099435884</v>
      </c>
      <c r="V107" s="33">
        <f t="shared" si="78"/>
        <v>2923.3919362845954</v>
      </c>
      <c r="W107" s="33">
        <f t="shared" si="78"/>
        <v>1704.2789692307899</v>
      </c>
      <c r="X107" s="33">
        <f t="shared" si="78"/>
        <v>993.56051746309572</v>
      </c>
      <c r="Y107" s="33">
        <f t="shared" si="78"/>
        <v>579.2258894722388</v>
      </c>
      <c r="Z107" s="33">
        <f t="shared" si="78"/>
        <v>337.6770968028809</v>
      </c>
      <c r="AA107" s="33">
        <f t="shared" si="78"/>
        <v>196.8589867575096</v>
      </c>
      <c r="AB107" s="33">
        <f t="shared" si="78"/>
        <v>114.76484793937827</v>
      </c>
      <c r="AC107" s="33">
        <f t="shared" si="78"/>
        <v>66.905608626201982</v>
      </c>
      <c r="AD107" s="33">
        <f t="shared" si="78"/>
        <v>39.004630302887179</v>
      </c>
      <c r="AE107" s="33">
        <f t="shared" si="78"/>
        <v>22.738918549634121</v>
      </c>
      <c r="AF107" s="33">
        <f t="shared" si="78"/>
        <v>13.256334255490207</v>
      </c>
      <c r="AG107" s="33">
        <f t="shared" si="78"/>
        <v>7.7281774640997911</v>
      </c>
      <c r="AH107" s="33"/>
      <c r="AI107" s="33">
        <f>SUM(U107:AG107)/13</f>
        <v>924.15065562249151</v>
      </c>
      <c r="AJ107" s="33">
        <f t="shared" si="78"/>
        <v>4.5053727346897912</v>
      </c>
      <c r="AK107" s="33">
        <f t="shared" si="78"/>
        <v>2.6265421016506902</v>
      </c>
      <c r="AL107" s="33">
        <f t="shared" si="78"/>
        <v>1.5312214589096864</v>
      </c>
      <c r="AM107" s="33">
        <f t="shared" si="78"/>
        <v>0.89267145375358137</v>
      </c>
      <c r="AN107" s="33">
        <f t="shared" si="78"/>
        <v>0.52040958524310521</v>
      </c>
      <c r="AO107" s="33">
        <f t="shared" si="78"/>
        <v>0.30338836900643329</v>
      </c>
      <c r="AP107" s="33">
        <f t="shared" si="78"/>
        <v>0.17686934495141143</v>
      </c>
      <c r="AQ107" s="33">
        <f t="shared" si="78"/>
        <v>0.10311128698173008</v>
      </c>
      <c r="AR107" s="33">
        <f t="shared" si="78"/>
        <v>6.0111815905404334E-2</v>
      </c>
      <c r="AS107" s="33">
        <f t="shared" si="78"/>
        <v>3.5043985166099925E-2</v>
      </c>
      <c r="AT107" s="33">
        <f t="shared" si="78"/>
        <v>2.042994173149611E-2</v>
      </c>
      <c r="AU107" s="33">
        <f t="shared" si="78"/>
        <v>1.1910246998851163E-2</v>
      </c>
      <c r="AV107" s="33"/>
      <c r="AW107" s="33">
        <f t="shared" ref="AW107" si="79">(SUM(AJ107:AU107)+AG107)/13</f>
        <v>1.4242507530067745</v>
      </c>
      <c r="AX107" s="53">
        <f>AI107*AX141</f>
        <v>884.43756974016878</v>
      </c>
      <c r="AY107" s="53">
        <f>AW107*AY141</f>
        <v>1.3643501361416028</v>
      </c>
      <c r="AZ107" s="53">
        <f>AI107*AZ141</f>
        <v>884.43756974016878</v>
      </c>
      <c r="BA107" s="53">
        <f>AW107*BA141</f>
        <v>1.3643501361416028</v>
      </c>
      <c r="BB107" s="53">
        <f>AI107*BB141</f>
        <v>882.05677290413894</v>
      </c>
      <c r="BC107" s="53">
        <f>AW107*BC141</f>
        <v>1.3602127721199979</v>
      </c>
    </row>
    <row r="109" spans="2:55" x14ac:dyDescent="0.2">
      <c r="B109" s="62" t="s">
        <v>53</v>
      </c>
      <c r="D109" s="33"/>
      <c r="E109" s="33"/>
      <c r="F109" s="33"/>
      <c r="G109" s="33">
        <f>G66+G49</f>
        <v>94503.523144840263</v>
      </c>
      <c r="H109" s="33">
        <f t="shared" ref="H109:AU109" si="80">H66+H49</f>
        <v>96836.842779721643</v>
      </c>
      <c r="I109" s="33">
        <f t="shared" si="80"/>
        <v>98433.480514688301</v>
      </c>
      <c r="J109" s="33">
        <f t="shared" si="80"/>
        <v>99677.037331278087</v>
      </c>
      <c r="K109" s="33">
        <f t="shared" si="80"/>
        <v>100715.95272816125</v>
      </c>
      <c r="L109" s="33">
        <f t="shared" si="80"/>
        <v>101515.67440884694</v>
      </c>
      <c r="M109" s="33">
        <f t="shared" si="80"/>
        <v>102070.42264940492</v>
      </c>
      <c r="N109" s="33">
        <f t="shared" si="80"/>
        <v>102431.35093763279</v>
      </c>
      <c r="O109" s="33">
        <f t="shared" si="80"/>
        <v>102679.28607414753</v>
      </c>
      <c r="P109" s="33">
        <f t="shared" si="80"/>
        <v>100474.88625408904</v>
      </c>
      <c r="Q109" s="33">
        <f t="shared" si="80"/>
        <v>84063.403711690597</v>
      </c>
      <c r="R109" s="33">
        <f t="shared" si="80"/>
        <v>84132.43026541076</v>
      </c>
      <c r="S109" s="33">
        <f t="shared" si="80"/>
        <v>84172.671364239708</v>
      </c>
      <c r="T109" s="33">
        <f t="shared" si="80"/>
        <v>84196.131119184516</v>
      </c>
      <c r="U109" s="33">
        <f t="shared" si="80"/>
        <v>84209.807686626446</v>
      </c>
      <c r="V109" s="33">
        <f t="shared" si="80"/>
        <v>84217.780851624688</v>
      </c>
      <c r="W109" s="33">
        <f t="shared" si="80"/>
        <v>84222.429047186859</v>
      </c>
      <c r="X109" s="33">
        <f t="shared" si="80"/>
        <v>84225.138852137447</v>
      </c>
      <c r="Y109" s="33">
        <f t="shared" si="80"/>
        <v>84226.718614170284</v>
      </c>
      <c r="Z109" s="33">
        <f t="shared" si="80"/>
        <v>84227.639583806784</v>
      </c>
      <c r="AA109" s="33">
        <f t="shared" si="80"/>
        <v>84228.176490666025</v>
      </c>
      <c r="AB109" s="33">
        <f t="shared" si="80"/>
        <v>84228.489496615468</v>
      </c>
      <c r="AC109" s="33">
        <f t="shared" si="80"/>
        <v>84228.671972817261</v>
      </c>
      <c r="AD109" s="33">
        <f t="shared" si="80"/>
        <v>84228.778352789523</v>
      </c>
      <c r="AE109" s="33">
        <f t="shared" si="80"/>
        <v>84228.840370183505</v>
      </c>
      <c r="AF109" s="33">
        <f t="shared" si="80"/>
        <v>84228.876525082538</v>
      </c>
      <c r="AG109" s="33">
        <f t="shared" si="80"/>
        <v>84228.897602664816</v>
      </c>
      <c r="AH109" s="33"/>
      <c r="AI109" s="33">
        <f>SUM(V109:AG109)</f>
        <v>1010720.4377597452</v>
      </c>
      <c r="AJ109" s="33">
        <f t="shared" si="80"/>
        <v>84228.909890473282</v>
      </c>
      <c r="AK109" s="33">
        <f t="shared" si="80"/>
        <v>84228.917054019606</v>
      </c>
      <c r="AL109" s="33">
        <f t="shared" si="80"/>
        <v>84228.921230223685</v>
      </c>
      <c r="AM109" s="33">
        <f t="shared" si="80"/>
        <v>84228.923664867049</v>
      </c>
      <c r="AN109" s="33">
        <f t="shared" si="80"/>
        <v>84228.9250842154</v>
      </c>
      <c r="AO109" s="33">
        <f t="shared" si="80"/>
        <v>84228.925911667058</v>
      </c>
      <c r="AP109" s="33">
        <f t="shared" si="80"/>
        <v>84228.926394054812</v>
      </c>
      <c r="AQ109" s="33">
        <f t="shared" si="80"/>
        <v>84228.926675277209</v>
      </c>
      <c r="AR109" s="33">
        <f t="shared" si="80"/>
        <v>84228.926839224252</v>
      </c>
      <c r="AS109" s="33">
        <f t="shared" si="80"/>
        <v>84228.926934802075</v>
      </c>
      <c r="AT109" s="33">
        <f t="shared" si="80"/>
        <v>84228.926990522043</v>
      </c>
      <c r="AU109" s="33">
        <f t="shared" si="80"/>
        <v>84228.927023005672</v>
      </c>
      <c r="AV109" s="33">
        <f>SUM(AJ109:AU109)</f>
        <v>1010747.0836923522</v>
      </c>
    </row>
    <row r="110" spans="2:55" x14ac:dyDescent="0.2"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X110" s="48"/>
      <c r="AY110" s="48"/>
    </row>
    <row r="111" spans="2:55" ht="13.5" thickBot="1" x14ac:dyDescent="0.25">
      <c r="B111" s="63" t="s">
        <v>110</v>
      </c>
      <c r="AI111" s="50">
        <f>+AI87-AI105+AI107</f>
        <v>26356727.585552093</v>
      </c>
      <c r="AJ111" s="50">
        <f t="shared" ref="AJ111:AW111" si="81">+AJ87-AJ105+AJ107</f>
        <v>25767129.99789501</v>
      </c>
      <c r="AK111" s="50">
        <f t="shared" si="81"/>
        <v>25682901.080840994</v>
      </c>
      <c r="AL111" s="50">
        <f t="shared" si="81"/>
        <v>25598672.159610771</v>
      </c>
      <c r="AM111" s="50">
        <f t="shared" si="81"/>
        <v>25514443.235945899</v>
      </c>
      <c r="AN111" s="50">
        <f t="shared" si="81"/>
        <v>25430214.310861684</v>
      </c>
      <c r="AO111" s="50">
        <f t="shared" si="81"/>
        <v>25345985.384950019</v>
      </c>
      <c r="AP111" s="50">
        <f t="shared" si="81"/>
        <v>25261756.458555963</v>
      </c>
      <c r="AQ111" s="50">
        <f t="shared" si="81"/>
        <v>25177527.531880688</v>
      </c>
      <c r="AR111" s="50">
        <f t="shared" si="81"/>
        <v>25093298.605041463</v>
      </c>
      <c r="AS111" s="50">
        <f t="shared" si="81"/>
        <v>25009069.678106658</v>
      </c>
      <c r="AT111" s="50">
        <f t="shared" si="81"/>
        <v>24924840.751116142</v>
      </c>
      <c r="AU111" s="50">
        <f t="shared" si="81"/>
        <v>24840611.824093129</v>
      </c>
      <c r="AV111" s="50">
        <f t="shared" si="81"/>
        <v>0</v>
      </c>
      <c r="AW111" s="50">
        <f t="shared" si="81"/>
        <v>25345985.378975686</v>
      </c>
      <c r="AX111" s="54">
        <f>+AX87-AX105+AX107</f>
        <v>25189175.35226956</v>
      </c>
      <c r="AY111" s="54">
        <f t="shared" ref="AY111:BC111" si="82">+AY87-AY105+AY107</f>
        <v>24217151.39720118</v>
      </c>
      <c r="AZ111" s="54">
        <f t="shared" si="82"/>
        <v>25189175.35226956</v>
      </c>
      <c r="BA111" s="54">
        <f t="shared" si="82"/>
        <v>24217151.39720118</v>
      </c>
      <c r="BB111" s="54">
        <f t="shared" si="82"/>
        <v>25137487.789789852</v>
      </c>
      <c r="BC111" s="54">
        <f t="shared" si="82"/>
        <v>24166699.01295564</v>
      </c>
    </row>
    <row r="112" spans="2:55" ht="13.5" thickTop="1" x14ac:dyDescent="0.2"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X112" s="48"/>
      <c r="AY112" s="48"/>
    </row>
    <row r="113" spans="2:55" x14ac:dyDescent="0.2"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X113" s="48"/>
      <c r="AY113" s="48"/>
    </row>
    <row r="115" spans="2:55" x14ac:dyDescent="0.2">
      <c r="B115" s="41" t="s">
        <v>67</v>
      </c>
      <c r="AX115" s="42">
        <v>0.96898356353846726</v>
      </c>
      <c r="AY115" s="42">
        <v>0.9691221751343595</v>
      </c>
      <c r="AZ115" s="42">
        <v>0.96898356353846726</v>
      </c>
      <c r="BA115" s="42">
        <v>0.9691221751343595</v>
      </c>
      <c r="BB115" s="42">
        <v>0.96268644678945714</v>
      </c>
      <c r="BC115" s="42">
        <v>0.96301787844551823</v>
      </c>
    </row>
    <row r="116" spans="2:55" x14ac:dyDescent="0.2">
      <c r="B116" s="41" t="s">
        <v>68</v>
      </c>
      <c r="AX116" s="42">
        <v>0.95540350265701868</v>
      </c>
      <c r="AY116" s="42">
        <v>0.95515094169939718</v>
      </c>
      <c r="AZ116" s="42">
        <v>0.95540350265701868</v>
      </c>
      <c r="BA116" s="42">
        <v>0.95515094169939718</v>
      </c>
      <c r="BB116" s="42">
        <v>0.95344036060076887</v>
      </c>
      <c r="BC116" s="42">
        <v>0.95316189982581878</v>
      </c>
    </row>
    <row r="117" spans="2:55" x14ac:dyDescent="0.2">
      <c r="B117" s="41" t="s">
        <v>69</v>
      </c>
      <c r="AX117" s="42">
        <v>1</v>
      </c>
      <c r="AY117" s="42">
        <v>1</v>
      </c>
      <c r="AZ117" s="42">
        <v>1</v>
      </c>
      <c r="BA117" s="42">
        <v>1</v>
      </c>
      <c r="BB117" s="42">
        <v>1</v>
      </c>
      <c r="BC117" s="42">
        <v>0.99999999999999978</v>
      </c>
    </row>
    <row r="118" spans="2:55" x14ac:dyDescent="0.2">
      <c r="B118" s="41" t="s">
        <v>70</v>
      </c>
      <c r="AX118" s="42">
        <v>1</v>
      </c>
      <c r="AY118" s="42">
        <v>1</v>
      </c>
      <c r="AZ118" s="42">
        <v>1</v>
      </c>
      <c r="BA118" s="42">
        <v>1</v>
      </c>
      <c r="BB118" s="42">
        <v>1</v>
      </c>
      <c r="BC118" s="42">
        <v>0.99999999999999978</v>
      </c>
    </row>
    <row r="119" spans="2:55" x14ac:dyDescent="0.2">
      <c r="B119" s="41" t="s">
        <v>71</v>
      </c>
      <c r="AX119" s="42">
        <v>0.99999999999999989</v>
      </c>
      <c r="AY119" s="42">
        <v>1</v>
      </c>
      <c r="AZ119" s="42">
        <v>0.99999999999999989</v>
      </c>
      <c r="BA119" s="42">
        <v>0.99999999999999989</v>
      </c>
      <c r="BB119" s="42">
        <v>0.99999999999999989</v>
      </c>
      <c r="BC119" s="42">
        <v>0.99999999999999978</v>
      </c>
    </row>
    <row r="120" spans="2:55" x14ac:dyDescent="0.2">
      <c r="B120" s="41" t="s">
        <v>72</v>
      </c>
      <c r="AX120" s="42">
        <v>1</v>
      </c>
      <c r="AY120" s="42">
        <v>1</v>
      </c>
      <c r="AZ120" s="42">
        <v>1</v>
      </c>
      <c r="BA120" s="42">
        <v>1</v>
      </c>
      <c r="BB120" s="42">
        <v>1</v>
      </c>
      <c r="BC120" s="42">
        <v>0.99999999999999978</v>
      </c>
    </row>
    <row r="121" spans="2:55" x14ac:dyDescent="0.2">
      <c r="B121" s="41" t="s">
        <v>73</v>
      </c>
      <c r="AX121" s="42">
        <v>0.99999999999999989</v>
      </c>
      <c r="AY121" s="42">
        <v>1</v>
      </c>
      <c r="AZ121" s="42">
        <v>0.99999999999999989</v>
      </c>
      <c r="BA121" s="42">
        <v>0.99999999999999989</v>
      </c>
      <c r="BB121" s="42">
        <v>1</v>
      </c>
      <c r="BC121" s="42">
        <v>0.99999999999999978</v>
      </c>
    </row>
    <row r="122" spans="2:55" x14ac:dyDescent="0.2">
      <c r="B122" s="41" t="s">
        <v>74</v>
      </c>
      <c r="AX122" s="42">
        <v>1</v>
      </c>
      <c r="AY122" s="42">
        <v>1</v>
      </c>
      <c r="AZ122" s="42">
        <v>1</v>
      </c>
      <c r="BA122" s="42">
        <v>1</v>
      </c>
      <c r="BB122" s="42">
        <v>1</v>
      </c>
      <c r="BC122" s="42">
        <v>0.99999999999999978</v>
      </c>
    </row>
    <row r="123" spans="2:55" x14ac:dyDescent="0.2">
      <c r="B123" s="41" t="s">
        <v>75</v>
      </c>
      <c r="AX123" s="42">
        <v>1</v>
      </c>
      <c r="AY123" s="42">
        <v>1</v>
      </c>
      <c r="AZ123" s="42">
        <v>1</v>
      </c>
      <c r="BA123" s="42">
        <v>1</v>
      </c>
      <c r="BB123" s="42">
        <v>1</v>
      </c>
      <c r="BC123" s="42">
        <v>0.99999999999999978</v>
      </c>
    </row>
    <row r="124" spans="2:55" x14ac:dyDescent="0.2">
      <c r="B124" s="41" t="s">
        <v>76</v>
      </c>
      <c r="AX124" s="42">
        <v>0.99999999999999989</v>
      </c>
      <c r="AY124" s="42">
        <v>1</v>
      </c>
      <c r="AZ124" s="42">
        <v>0.99999999999999989</v>
      </c>
      <c r="BA124" s="42">
        <v>0.99999999999999989</v>
      </c>
      <c r="BB124" s="42">
        <v>0.99999999999999989</v>
      </c>
      <c r="BC124" s="42">
        <v>0.99999999999999967</v>
      </c>
    </row>
    <row r="125" spans="2:55" x14ac:dyDescent="0.2">
      <c r="B125" s="41" t="s">
        <v>77</v>
      </c>
      <c r="AX125" s="42">
        <v>1.0000000000000002</v>
      </c>
      <c r="AY125" s="42">
        <v>1</v>
      </c>
      <c r="AZ125" s="42">
        <v>1.0000000000000002</v>
      </c>
      <c r="BA125" s="42">
        <v>1.0000000000000002</v>
      </c>
      <c r="BB125" s="42">
        <v>1</v>
      </c>
      <c r="BC125" s="42">
        <v>1</v>
      </c>
    </row>
    <row r="126" spans="2:55" x14ac:dyDescent="0.2">
      <c r="B126" s="41" t="s">
        <v>78</v>
      </c>
      <c r="AX126" s="42">
        <v>1</v>
      </c>
      <c r="AY126" s="42">
        <v>1</v>
      </c>
      <c r="AZ126" s="42">
        <v>1</v>
      </c>
      <c r="BA126" s="42">
        <v>1</v>
      </c>
      <c r="BB126" s="42">
        <v>1</v>
      </c>
      <c r="BC126" s="42">
        <v>1</v>
      </c>
    </row>
    <row r="128" spans="2:55" x14ac:dyDescent="0.2">
      <c r="B128" s="41" t="s">
        <v>79</v>
      </c>
      <c r="AX128" s="42">
        <v>0.96898356353846704</v>
      </c>
      <c r="AY128" s="42">
        <v>0.96912217513435939</v>
      </c>
      <c r="AZ128" s="49">
        <v>0.96898356353846704</v>
      </c>
      <c r="BA128" s="49">
        <v>0.96912217513435939</v>
      </c>
      <c r="BB128" s="49">
        <v>0.96268644678945703</v>
      </c>
      <c r="BC128" s="49">
        <v>0.96301787844551823</v>
      </c>
    </row>
    <row r="129" spans="2:55" x14ac:dyDescent="0.2">
      <c r="B129" s="41" t="s">
        <v>80</v>
      </c>
      <c r="AX129" s="42">
        <v>0.95502509586100504</v>
      </c>
      <c r="AY129" s="42">
        <v>0.95481362871618458</v>
      </c>
      <c r="AZ129" s="49">
        <v>0.95502509586100504</v>
      </c>
      <c r="BA129" s="49">
        <v>0.95481362871618458</v>
      </c>
      <c r="BB129" s="49">
        <v>0.95312481150387862</v>
      </c>
      <c r="BC129" s="49">
        <v>0.95289293906365902</v>
      </c>
    </row>
    <row r="130" spans="2:55" x14ac:dyDescent="0.2">
      <c r="B130" s="41" t="s">
        <v>81</v>
      </c>
      <c r="AX130" s="42">
        <v>1</v>
      </c>
      <c r="AY130" s="42">
        <v>1</v>
      </c>
      <c r="AZ130" s="49">
        <v>1</v>
      </c>
      <c r="BA130" s="49">
        <v>1</v>
      </c>
      <c r="BB130" s="49">
        <v>1</v>
      </c>
      <c r="BC130" s="49">
        <v>0.99999999999999978</v>
      </c>
    </row>
    <row r="131" spans="2:55" x14ac:dyDescent="0.2">
      <c r="B131" s="41" t="s">
        <v>82</v>
      </c>
      <c r="AX131" s="42">
        <v>1</v>
      </c>
      <c r="AY131" s="42">
        <v>1</v>
      </c>
      <c r="AZ131" s="42">
        <v>1</v>
      </c>
      <c r="BA131" s="42">
        <v>1</v>
      </c>
      <c r="BB131" s="42">
        <v>1</v>
      </c>
      <c r="BC131" s="42">
        <v>0.99999999999999978</v>
      </c>
    </row>
    <row r="132" spans="2:55" x14ac:dyDescent="0.2">
      <c r="B132" s="41" t="s">
        <v>83</v>
      </c>
      <c r="AX132" s="42">
        <v>1</v>
      </c>
      <c r="AY132" s="42">
        <v>1</v>
      </c>
      <c r="AZ132" s="42">
        <v>1</v>
      </c>
      <c r="BA132" s="42">
        <v>1</v>
      </c>
      <c r="BB132" s="42">
        <v>1</v>
      </c>
      <c r="BC132" s="42">
        <v>0.99999999999999978</v>
      </c>
    </row>
    <row r="133" spans="2:55" x14ac:dyDescent="0.2">
      <c r="B133" s="41" t="s">
        <v>84</v>
      </c>
      <c r="AX133" s="42">
        <v>1</v>
      </c>
      <c r="AY133" s="42">
        <v>1</v>
      </c>
      <c r="AZ133" s="42">
        <v>1</v>
      </c>
      <c r="BA133" s="42">
        <v>1</v>
      </c>
      <c r="BB133" s="42">
        <v>1</v>
      </c>
      <c r="BC133" s="42">
        <v>0.99999999999999978</v>
      </c>
    </row>
    <row r="134" spans="2:55" x14ac:dyDescent="0.2">
      <c r="B134" s="41" t="s">
        <v>85</v>
      </c>
      <c r="AX134" s="42">
        <v>1</v>
      </c>
      <c r="AY134" s="42">
        <v>1</v>
      </c>
      <c r="AZ134" s="42">
        <v>1</v>
      </c>
      <c r="BA134" s="42">
        <v>1</v>
      </c>
      <c r="BB134" s="42">
        <v>0.99999999999999989</v>
      </c>
      <c r="BC134" s="42">
        <v>0.99999999999999956</v>
      </c>
    </row>
    <row r="135" spans="2:55" x14ac:dyDescent="0.2">
      <c r="B135" s="41" t="s">
        <v>86</v>
      </c>
      <c r="AX135" s="42">
        <v>1</v>
      </c>
      <c r="AY135" s="42">
        <v>1</v>
      </c>
      <c r="AZ135" s="42">
        <v>1</v>
      </c>
      <c r="BA135" s="42">
        <v>1</v>
      </c>
      <c r="BB135" s="42">
        <v>1</v>
      </c>
      <c r="BC135" s="42">
        <v>0.99999999999999978</v>
      </c>
    </row>
    <row r="136" spans="2:55" x14ac:dyDescent="0.2">
      <c r="B136" s="41" t="s">
        <v>87</v>
      </c>
      <c r="AX136" s="42">
        <v>1</v>
      </c>
      <c r="AY136" s="42">
        <v>1</v>
      </c>
      <c r="AZ136" s="42">
        <v>1</v>
      </c>
      <c r="BA136" s="42">
        <v>1</v>
      </c>
      <c r="BB136" s="42">
        <v>1</v>
      </c>
      <c r="BC136" s="42">
        <v>0.99999999999999978</v>
      </c>
    </row>
    <row r="137" spans="2:55" x14ac:dyDescent="0.2">
      <c r="B137" s="41" t="s">
        <v>88</v>
      </c>
      <c r="AX137" s="42">
        <v>1.0000000000000002</v>
      </c>
      <c r="AY137" s="42">
        <v>1.0000000000000004</v>
      </c>
      <c r="AZ137" s="42">
        <v>1.0000000000000004</v>
      </c>
      <c r="BA137" s="42">
        <v>1.0000000000000004</v>
      </c>
      <c r="BB137" s="42">
        <v>1.0000000000000002</v>
      </c>
      <c r="BC137" s="42">
        <v>0.99999999999999967</v>
      </c>
    </row>
    <row r="138" spans="2:55" x14ac:dyDescent="0.2">
      <c r="B138" s="41" t="s">
        <v>89</v>
      </c>
      <c r="AX138" s="42">
        <v>1.0000000000000002</v>
      </c>
      <c r="AY138" s="42">
        <v>1</v>
      </c>
      <c r="AZ138" s="42">
        <v>1</v>
      </c>
      <c r="BA138" s="42">
        <v>1</v>
      </c>
      <c r="BB138" s="42">
        <v>1</v>
      </c>
      <c r="BC138" s="42">
        <v>1</v>
      </c>
    </row>
    <row r="139" spans="2:55" x14ac:dyDescent="0.2">
      <c r="B139" s="41" t="s">
        <v>90</v>
      </c>
      <c r="AX139" s="42">
        <v>1</v>
      </c>
      <c r="AY139" s="42">
        <v>1</v>
      </c>
      <c r="AZ139" s="42">
        <v>1</v>
      </c>
      <c r="BA139" s="42">
        <v>1</v>
      </c>
      <c r="BB139" s="42">
        <v>1</v>
      </c>
      <c r="BC139" s="42">
        <v>1</v>
      </c>
    </row>
    <row r="141" spans="2:55" x14ac:dyDescent="0.2">
      <c r="B141" s="41" t="s">
        <v>91</v>
      </c>
      <c r="AX141" s="49">
        <v>0.95702747637443086</v>
      </c>
      <c r="AY141" s="49">
        <v>0.95794236602036975</v>
      </c>
      <c r="AZ141" s="49">
        <v>0.95702747637443086</v>
      </c>
      <c r="BA141" s="49">
        <v>0.95794236602036975</v>
      </c>
      <c r="BB141" s="49">
        <v>0.95445127646422667</v>
      </c>
      <c r="BC141" s="49">
        <v>0.95503742529074731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6"/>
  <sheetViews>
    <sheetView workbookViewId="0">
      <selection sqref="A1:A2"/>
    </sheetView>
  </sheetViews>
  <sheetFormatPr defaultRowHeight="15" x14ac:dyDescent="0.25"/>
  <cols>
    <col min="1" max="1" width="46.5703125" bestFit="1" customWidth="1"/>
    <col min="2" max="2" width="28" bestFit="1" customWidth="1"/>
    <col min="3" max="3" width="11.28515625" bestFit="1" customWidth="1"/>
    <col min="4" max="4" width="11.5703125" bestFit="1" customWidth="1"/>
    <col min="5" max="5" width="11.28515625" bestFit="1" customWidth="1"/>
  </cols>
  <sheetData>
    <row r="1" spans="1:5" x14ac:dyDescent="0.25">
      <c r="A1" s="72" t="s">
        <v>115</v>
      </c>
    </row>
    <row r="2" spans="1:5" x14ac:dyDescent="0.25">
      <c r="A2" s="72" t="s">
        <v>112</v>
      </c>
    </row>
    <row r="7" spans="1:5" x14ac:dyDescent="0.25">
      <c r="A7" s="24"/>
      <c r="B7" s="24"/>
      <c r="C7" s="32">
        <v>44551</v>
      </c>
      <c r="D7" s="32">
        <v>44917</v>
      </c>
      <c r="E7" s="32">
        <v>45283</v>
      </c>
    </row>
    <row r="8" spans="1:5" x14ac:dyDescent="0.25">
      <c r="A8" s="62" t="s">
        <v>26</v>
      </c>
      <c r="B8" s="24"/>
      <c r="C8" s="24"/>
      <c r="D8" s="24"/>
      <c r="E8" s="24"/>
    </row>
    <row r="10" spans="1:5" x14ac:dyDescent="0.25">
      <c r="A10" s="25" t="s">
        <v>27</v>
      </c>
      <c r="B10" s="26" t="s">
        <v>28</v>
      </c>
      <c r="C10" s="31" t="s">
        <v>29</v>
      </c>
      <c r="D10" s="31" t="s">
        <v>29</v>
      </c>
      <c r="E10" s="31" t="s">
        <v>29</v>
      </c>
    </row>
    <row r="11" spans="1:5" x14ac:dyDescent="0.25">
      <c r="A11" s="27" t="s">
        <v>30</v>
      </c>
      <c r="B11" s="27"/>
      <c r="C11" s="31">
        <v>1134735</v>
      </c>
      <c r="D11" s="31">
        <v>1134735</v>
      </c>
      <c r="E11" s="31">
        <v>1134735</v>
      </c>
    </row>
    <row r="12" spans="1:5" x14ac:dyDescent="0.25">
      <c r="A12" s="28" t="s">
        <v>31</v>
      </c>
      <c r="B12" s="26" t="s">
        <v>32</v>
      </c>
      <c r="C12" s="31">
        <v>3499</v>
      </c>
      <c r="D12" s="31">
        <v>3499</v>
      </c>
      <c r="E12" s="31">
        <v>3499</v>
      </c>
    </row>
    <row r="13" spans="1:5" x14ac:dyDescent="0.25">
      <c r="A13" s="28"/>
      <c r="B13" s="26" t="s">
        <v>33</v>
      </c>
      <c r="C13" s="31">
        <v>7396</v>
      </c>
      <c r="D13" s="31">
        <v>7396</v>
      </c>
      <c r="E13" s="31">
        <v>7396</v>
      </c>
    </row>
    <row r="14" spans="1:5" x14ac:dyDescent="0.25">
      <c r="A14" s="28"/>
      <c r="B14" s="26" t="s">
        <v>34</v>
      </c>
      <c r="C14" s="31">
        <v>25024</v>
      </c>
      <c r="D14" s="31">
        <v>25024</v>
      </c>
      <c r="E14" s="31">
        <v>25024</v>
      </c>
    </row>
    <row r="15" spans="1:5" x14ac:dyDescent="0.25">
      <c r="A15" s="28"/>
      <c r="B15" s="26" t="s">
        <v>35</v>
      </c>
      <c r="C15" s="31">
        <v>3915</v>
      </c>
      <c r="D15" s="31">
        <v>3915</v>
      </c>
      <c r="E15" s="31">
        <v>3915</v>
      </c>
    </row>
    <row r="16" spans="1:5" x14ac:dyDescent="0.25">
      <c r="A16" s="28"/>
      <c r="B16" s="26" t="s">
        <v>36</v>
      </c>
      <c r="C16" s="31">
        <v>29385</v>
      </c>
      <c r="D16" s="31">
        <v>29385</v>
      </c>
      <c r="E16" s="31">
        <v>29385</v>
      </c>
    </row>
    <row r="17" spans="1:5" x14ac:dyDescent="0.25">
      <c r="A17" s="28"/>
      <c r="B17" s="26" t="s">
        <v>37</v>
      </c>
      <c r="C17" s="31">
        <v>81853</v>
      </c>
      <c r="D17" s="31">
        <v>81853</v>
      </c>
      <c r="E17" s="31">
        <v>81853</v>
      </c>
    </row>
    <row r="18" spans="1:5" x14ac:dyDescent="0.25">
      <c r="A18" s="28"/>
      <c r="B18" s="26" t="s">
        <v>38</v>
      </c>
      <c r="C18" s="31">
        <v>329</v>
      </c>
      <c r="D18" s="31">
        <v>329</v>
      </c>
      <c r="E18" s="31">
        <v>329</v>
      </c>
    </row>
    <row r="19" spans="1:5" x14ac:dyDescent="0.25">
      <c r="A19" s="25"/>
      <c r="B19" s="26" t="s">
        <v>39</v>
      </c>
      <c r="C19" s="31">
        <v>8760</v>
      </c>
      <c r="D19" s="31">
        <v>8760</v>
      </c>
      <c r="E19" s="31">
        <v>8760</v>
      </c>
    </row>
    <row r="20" spans="1:5" x14ac:dyDescent="0.25">
      <c r="A20" s="27" t="s">
        <v>40</v>
      </c>
      <c r="B20" s="27"/>
      <c r="C20" s="31">
        <v>160162</v>
      </c>
      <c r="D20" s="31">
        <v>160162</v>
      </c>
      <c r="E20" s="31">
        <v>160162</v>
      </c>
    </row>
    <row r="21" spans="1:5" x14ac:dyDescent="0.25">
      <c r="A21" s="28" t="s">
        <v>41</v>
      </c>
      <c r="B21" s="26" t="s">
        <v>42</v>
      </c>
      <c r="C21" s="31">
        <v>23679441</v>
      </c>
      <c r="D21" s="31">
        <v>23679441</v>
      </c>
      <c r="E21" s="31">
        <v>23679441</v>
      </c>
    </row>
    <row r="22" spans="1:5" x14ac:dyDescent="0.25">
      <c r="A22" s="25"/>
      <c r="B22" s="26" t="s">
        <v>43</v>
      </c>
      <c r="C22" s="31">
        <v>2618720</v>
      </c>
      <c r="D22" s="31">
        <v>2618720</v>
      </c>
      <c r="E22" s="31">
        <v>2618720</v>
      </c>
    </row>
    <row r="23" spans="1:5" x14ac:dyDescent="0.25">
      <c r="A23" s="28" t="s">
        <v>41</v>
      </c>
      <c r="B23" s="29"/>
      <c r="C23" s="31">
        <v>26298161</v>
      </c>
      <c r="D23" s="31">
        <v>26298161</v>
      </c>
      <c r="E23" s="31">
        <v>26298161</v>
      </c>
    </row>
    <row r="24" spans="1:5" x14ac:dyDescent="0.25">
      <c r="A24" s="30" t="s">
        <v>44</v>
      </c>
      <c r="B24" s="30"/>
      <c r="C24" s="31">
        <v>27593058</v>
      </c>
      <c r="D24" s="31">
        <v>27593058</v>
      </c>
      <c r="E24" s="31">
        <v>27593058</v>
      </c>
    </row>
    <row r="26" spans="1:5" x14ac:dyDescent="0.25">
      <c r="D26" s="37"/>
      <c r="E26" s="38"/>
    </row>
    <row r="27" spans="1:5" x14ac:dyDescent="0.25">
      <c r="A27" s="62" t="s">
        <v>45</v>
      </c>
      <c r="B27" s="24"/>
      <c r="C27" s="24"/>
      <c r="D27" s="24"/>
      <c r="E27" s="24"/>
    </row>
    <row r="29" spans="1:5" x14ac:dyDescent="0.25">
      <c r="A29" s="25" t="s">
        <v>27</v>
      </c>
      <c r="B29" s="26" t="s">
        <v>28</v>
      </c>
      <c r="C29" s="31" t="s">
        <v>29</v>
      </c>
      <c r="D29" s="31" t="s">
        <v>29</v>
      </c>
      <c r="E29" s="31" t="s">
        <v>29</v>
      </c>
    </row>
    <row r="30" spans="1:5" x14ac:dyDescent="0.25">
      <c r="A30" s="27" t="s">
        <v>30</v>
      </c>
      <c r="B30" s="27"/>
      <c r="C30" s="31">
        <v>1134735</v>
      </c>
      <c r="D30" s="31">
        <v>1134735</v>
      </c>
      <c r="E30" s="31">
        <v>1134735</v>
      </c>
    </row>
    <row r="31" spans="1:5" x14ac:dyDescent="0.25">
      <c r="A31" s="28" t="s">
        <v>31</v>
      </c>
      <c r="B31" s="26" t="s">
        <v>32</v>
      </c>
      <c r="C31" s="31">
        <v>343</v>
      </c>
      <c r="D31" s="31">
        <v>468</v>
      </c>
      <c r="E31" s="31">
        <v>593</v>
      </c>
    </row>
    <row r="32" spans="1:5" x14ac:dyDescent="0.25">
      <c r="A32" s="28"/>
      <c r="B32" s="26" t="s">
        <v>33</v>
      </c>
      <c r="C32" s="31">
        <v>487</v>
      </c>
      <c r="D32" s="31">
        <v>698</v>
      </c>
      <c r="E32" s="31">
        <v>909</v>
      </c>
    </row>
    <row r="33" spans="1:5" x14ac:dyDescent="0.25">
      <c r="A33" s="28"/>
      <c r="B33" s="26" t="s">
        <v>34</v>
      </c>
      <c r="C33" s="31">
        <v>1096</v>
      </c>
      <c r="D33" s="31">
        <v>1451</v>
      </c>
      <c r="E33" s="31">
        <v>1806</v>
      </c>
    </row>
    <row r="34" spans="1:5" x14ac:dyDescent="0.25">
      <c r="A34" s="28"/>
      <c r="B34" s="26" t="s">
        <v>35</v>
      </c>
      <c r="C34" s="31">
        <v>289</v>
      </c>
      <c r="D34" s="31">
        <v>368</v>
      </c>
      <c r="E34" s="31">
        <v>446</v>
      </c>
    </row>
    <row r="35" spans="1:5" x14ac:dyDescent="0.25">
      <c r="A35" s="28"/>
      <c r="B35" s="26" t="s">
        <v>36</v>
      </c>
      <c r="C35" s="31">
        <v>1778</v>
      </c>
      <c r="D35" s="31">
        <v>2354</v>
      </c>
      <c r="E35" s="31">
        <v>2930</v>
      </c>
    </row>
    <row r="36" spans="1:5" x14ac:dyDescent="0.25">
      <c r="A36" s="28"/>
      <c r="B36" s="26" t="s">
        <v>37</v>
      </c>
      <c r="C36" s="31">
        <v>8204</v>
      </c>
      <c r="D36" s="31">
        <v>10643</v>
      </c>
      <c r="E36" s="31">
        <v>13082</v>
      </c>
    </row>
    <row r="37" spans="1:5" x14ac:dyDescent="0.25">
      <c r="A37" s="28"/>
      <c r="B37" s="26" t="s">
        <v>38</v>
      </c>
      <c r="C37" s="31">
        <v>27</v>
      </c>
      <c r="D37" s="31">
        <v>35</v>
      </c>
      <c r="E37" s="31">
        <v>43</v>
      </c>
    </row>
    <row r="38" spans="1:5" x14ac:dyDescent="0.25">
      <c r="A38" s="25"/>
      <c r="B38" s="26" t="s">
        <v>39</v>
      </c>
      <c r="C38" s="31">
        <v>663</v>
      </c>
      <c r="D38" s="31">
        <v>888</v>
      </c>
      <c r="E38" s="31">
        <v>1113</v>
      </c>
    </row>
    <row r="39" spans="1:5" x14ac:dyDescent="0.25">
      <c r="A39" s="27" t="s">
        <v>40</v>
      </c>
      <c r="B39" s="27"/>
      <c r="C39" s="31">
        <v>12887</v>
      </c>
      <c r="D39" s="31">
        <v>16905</v>
      </c>
      <c r="E39" s="31">
        <v>20923</v>
      </c>
    </row>
    <row r="40" spans="1:5" x14ac:dyDescent="0.25">
      <c r="A40" s="28" t="s">
        <v>41</v>
      </c>
      <c r="B40" s="26" t="s">
        <v>42</v>
      </c>
      <c r="C40" s="31">
        <v>2704324</v>
      </c>
      <c r="D40" s="31">
        <v>3502321</v>
      </c>
      <c r="E40" s="31">
        <v>4300318</v>
      </c>
    </row>
    <row r="41" spans="1:5" x14ac:dyDescent="0.25">
      <c r="A41" s="25"/>
      <c r="B41" s="26" t="s">
        <v>43</v>
      </c>
      <c r="C41" s="31">
        <v>333602</v>
      </c>
      <c r="D41" s="31">
        <v>421853</v>
      </c>
      <c r="E41" s="31">
        <v>510103</v>
      </c>
    </row>
    <row r="42" spans="1:5" x14ac:dyDescent="0.25">
      <c r="A42" s="28" t="s">
        <v>41</v>
      </c>
      <c r="B42" s="29"/>
      <c r="C42" s="31">
        <v>3037925</v>
      </c>
      <c r="D42" s="31">
        <v>3924174</v>
      </c>
      <c r="E42" s="31">
        <v>4810422</v>
      </c>
    </row>
    <row r="43" spans="1:5" x14ac:dyDescent="0.25">
      <c r="A43" s="30" t="s">
        <v>44</v>
      </c>
      <c r="B43" s="30"/>
      <c r="C43" s="31">
        <v>4185547</v>
      </c>
      <c r="D43" s="31">
        <v>5075813</v>
      </c>
      <c r="E43" s="31">
        <v>5966079</v>
      </c>
    </row>
    <row r="46" spans="1:5" x14ac:dyDescent="0.25">
      <c r="A46" s="62" t="s">
        <v>46</v>
      </c>
      <c r="B46" s="24"/>
      <c r="C46" s="31">
        <v>74189</v>
      </c>
      <c r="D46" s="31">
        <v>74189</v>
      </c>
      <c r="E46" s="31">
        <v>74189</v>
      </c>
    </row>
    <row r="49" spans="1:5" x14ac:dyDescent="0.25">
      <c r="A49" s="62" t="s">
        <v>47</v>
      </c>
      <c r="B49" s="24"/>
      <c r="C49" s="24"/>
      <c r="D49" s="24"/>
      <c r="E49" s="24"/>
    </row>
    <row r="51" spans="1:5" x14ac:dyDescent="0.25">
      <c r="A51" s="28" t="s">
        <v>41</v>
      </c>
      <c r="B51" s="26" t="s">
        <v>42</v>
      </c>
      <c r="C51" s="31">
        <v>3214592</v>
      </c>
      <c r="D51" s="31">
        <v>3219100</v>
      </c>
      <c r="E51" s="31">
        <v>3219107</v>
      </c>
    </row>
    <row r="52" spans="1:5" x14ac:dyDescent="0.25">
      <c r="A52" s="25"/>
      <c r="B52" s="26" t="s">
        <v>43</v>
      </c>
      <c r="C52" s="31">
        <v>355503</v>
      </c>
      <c r="D52" s="31">
        <v>356002</v>
      </c>
      <c r="E52" s="31">
        <v>356002</v>
      </c>
    </row>
    <row r="54" spans="1:5" x14ac:dyDescent="0.25">
      <c r="A54" s="62" t="s">
        <v>48</v>
      </c>
      <c r="B54" s="24"/>
      <c r="C54" s="24"/>
      <c r="D54" s="24"/>
      <c r="E54" s="24"/>
    </row>
    <row r="55" spans="1:5" x14ac:dyDescent="0.25">
      <c r="A55" s="24"/>
      <c r="B55" s="24"/>
      <c r="C55" s="34"/>
      <c r="D55" s="34"/>
      <c r="E55" s="34"/>
    </row>
    <row r="56" spans="1:5" x14ac:dyDescent="0.25">
      <c r="A56" s="28" t="s">
        <v>41</v>
      </c>
      <c r="B56" s="26" t="s">
        <v>42</v>
      </c>
      <c r="C56" s="31">
        <v>107304</v>
      </c>
      <c r="D56" s="31">
        <v>215088</v>
      </c>
      <c r="E56" s="31">
        <v>323145</v>
      </c>
    </row>
    <row r="57" spans="1:5" x14ac:dyDescent="0.25">
      <c r="A57" s="25"/>
      <c r="B57" s="26" t="s">
        <v>43</v>
      </c>
      <c r="C57" s="31">
        <v>13237</v>
      </c>
      <c r="D57" s="31">
        <v>25907</v>
      </c>
      <c r="E57" s="31">
        <v>38331</v>
      </c>
    </row>
    <row r="59" spans="1:5" x14ac:dyDescent="0.25">
      <c r="A59" s="62" t="s">
        <v>49</v>
      </c>
      <c r="B59" s="24"/>
      <c r="C59" s="24"/>
      <c r="D59" s="24"/>
      <c r="E59" s="24"/>
    </row>
    <row r="61" spans="1:5" x14ac:dyDescent="0.25">
      <c r="A61" s="28" t="s">
        <v>41</v>
      </c>
      <c r="B61" s="24"/>
      <c r="C61" s="31">
        <v>5015</v>
      </c>
      <c r="D61" s="31">
        <v>8</v>
      </c>
      <c r="E61" s="31">
        <v>0</v>
      </c>
    </row>
    <row r="62" spans="1:5" x14ac:dyDescent="0.25">
      <c r="A62" s="28"/>
      <c r="B62" s="24"/>
      <c r="C62" s="31"/>
      <c r="D62" s="31"/>
      <c r="E62" s="31"/>
    </row>
    <row r="63" spans="1:5" x14ac:dyDescent="0.25">
      <c r="A63" s="62" t="s">
        <v>50</v>
      </c>
      <c r="B63" s="24"/>
      <c r="C63" s="31">
        <v>10021</v>
      </c>
      <c r="D63" s="31">
        <v>10040</v>
      </c>
      <c r="E63" s="31">
        <v>10040</v>
      </c>
    </row>
    <row r="66" spans="1:5" x14ac:dyDescent="0.25">
      <c r="A66" s="35"/>
      <c r="B66" s="35"/>
      <c r="C66" s="35"/>
      <c r="D66" s="35"/>
      <c r="E66" s="35"/>
    </row>
    <row r="68" spans="1:5" x14ac:dyDescent="0.25">
      <c r="A68" s="62" t="s">
        <v>51</v>
      </c>
      <c r="B68" s="24"/>
      <c r="C68" s="24"/>
      <c r="D68" s="24"/>
      <c r="E68" s="24"/>
    </row>
    <row r="70" spans="1:5" x14ac:dyDescent="0.25">
      <c r="A70" s="25" t="s">
        <v>27</v>
      </c>
      <c r="B70" s="26" t="s">
        <v>28</v>
      </c>
      <c r="C70" s="33" t="s">
        <v>29</v>
      </c>
      <c r="D70" s="33" t="s">
        <v>29</v>
      </c>
      <c r="E70" s="33" t="s">
        <v>29</v>
      </c>
    </row>
    <row r="71" spans="1:5" x14ac:dyDescent="0.25">
      <c r="A71" s="27" t="s">
        <v>30</v>
      </c>
      <c r="B71" s="27"/>
      <c r="C71" s="33">
        <v>1134735</v>
      </c>
      <c r="D71" s="33">
        <v>1134735</v>
      </c>
      <c r="E71" s="33">
        <v>1134735</v>
      </c>
    </row>
    <row r="72" spans="1:5" x14ac:dyDescent="0.25">
      <c r="A72" s="28" t="s">
        <v>31</v>
      </c>
      <c r="B72" s="26" t="s">
        <v>32</v>
      </c>
      <c r="C72" s="33">
        <v>3499</v>
      </c>
      <c r="D72" s="33">
        <v>3499</v>
      </c>
      <c r="E72" s="33">
        <v>3499</v>
      </c>
    </row>
    <row r="73" spans="1:5" x14ac:dyDescent="0.25">
      <c r="A73" s="28"/>
      <c r="B73" s="26" t="s">
        <v>33</v>
      </c>
      <c r="C73" s="33">
        <v>7396</v>
      </c>
      <c r="D73" s="33">
        <v>7396</v>
      </c>
      <c r="E73" s="33">
        <v>7396</v>
      </c>
    </row>
    <row r="74" spans="1:5" x14ac:dyDescent="0.25">
      <c r="A74" s="28"/>
      <c r="B74" s="26" t="s">
        <v>34</v>
      </c>
      <c r="C74" s="33">
        <v>25024</v>
      </c>
      <c r="D74" s="33">
        <v>25024</v>
      </c>
      <c r="E74" s="33">
        <v>25024</v>
      </c>
    </row>
    <row r="75" spans="1:5" x14ac:dyDescent="0.25">
      <c r="A75" s="28"/>
      <c r="B75" s="26" t="s">
        <v>35</v>
      </c>
      <c r="C75" s="33">
        <v>3915</v>
      </c>
      <c r="D75" s="33">
        <v>3915</v>
      </c>
      <c r="E75" s="33">
        <v>3915</v>
      </c>
    </row>
    <row r="76" spans="1:5" x14ac:dyDescent="0.25">
      <c r="A76" s="28"/>
      <c r="B76" s="26" t="s">
        <v>36</v>
      </c>
      <c r="C76" s="33">
        <v>29385</v>
      </c>
      <c r="D76" s="33">
        <v>29385</v>
      </c>
      <c r="E76" s="33">
        <v>29385</v>
      </c>
    </row>
    <row r="77" spans="1:5" x14ac:dyDescent="0.25">
      <c r="A77" s="28"/>
      <c r="B77" s="26" t="s">
        <v>37</v>
      </c>
      <c r="C77" s="33">
        <v>81853</v>
      </c>
      <c r="D77" s="33">
        <v>81853</v>
      </c>
      <c r="E77" s="33">
        <v>81853</v>
      </c>
    </row>
    <row r="78" spans="1:5" x14ac:dyDescent="0.25">
      <c r="A78" s="28"/>
      <c r="B78" s="26" t="s">
        <v>38</v>
      </c>
      <c r="C78" s="33">
        <v>329</v>
      </c>
      <c r="D78" s="33">
        <v>329</v>
      </c>
      <c r="E78" s="33">
        <v>329</v>
      </c>
    </row>
    <row r="79" spans="1:5" x14ac:dyDescent="0.25">
      <c r="A79" s="25"/>
      <c r="B79" s="26" t="s">
        <v>39</v>
      </c>
      <c r="C79" s="33">
        <v>8760</v>
      </c>
      <c r="D79" s="33">
        <v>8760</v>
      </c>
      <c r="E79" s="33">
        <v>8760</v>
      </c>
    </row>
    <row r="80" spans="1:5" x14ac:dyDescent="0.25">
      <c r="A80" s="27" t="s">
        <v>40</v>
      </c>
      <c r="B80" s="27"/>
      <c r="C80" s="33">
        <v>160162</v>
      </c>
      <c r="D80" s="33">
        <v>160162</v>
      </c>
      <c r="E80" s="33">
        <v>160162</v>
      </c>
    </row>
    <row r="81" spans="1:5" x14ac:dyDescent="0.25">
      <c r="A81" s="28" t="s">
        <v>41</v>
      </c>
      <c r="B81" s="26" t="s">
        <v>42</v>
      </c>
      <c r="C81" s="33">
        <v>26894033</v>
      </c>
      <c r="D81" s="33">
        <v>26898541</v>
      </c>
      <c r="E81" s="33">
        <v>26898548</v>
      </c>
    </row>
    <row r="82" spans="1:5" x14ac:dyDescent="0.25">
      <c r="A82" s="25"/>
      <c r="B82" s="26" t="s">
        <v>43</v>
      </c>
      <c r="C82" s="33">
        <v>2974223</v>
      </c>
      <c r="D82" s="33">
        <v>2974722</v>
      </c>
      <c r="E82" s="33">
        <v>2974722</v>
      </c>
    </row>
    <row r="83" spans="1:5" x14ac:dyDescent="0.25">
      <c r="A83" s="28" t="s">
        <v>41</v>
      </c>
      <c r="B83" s="29"/>
      <c r="C83" s="33">
        <v>29868256</v>
      </c>
      <c r="D83" s="33">
        <v>29873263</v>
      </c>
      <c r="E83" s="33">
        <v>29873270</v>
      </c>
    </row>
    <row r="84" spans="1:5" x14ac:dyDescent="0.25">
      <c r="A84" s="30" t="s">
        <v>44</v>
      </c>
      <c r="B84" s="30"/>
      <c r="C84" s="33">
        <v>31163153</v>
      </c>
      <c r="D84" s="33">
        <v>31168159</v>
      </c>
      <c r="E84" s="33">
        <v>31168167</v>
      </c>
    </row>
    <row r="86" spans="1:5" x14ac:dyDescent="0.25">
      <c r="A86" s="62" t="s">
        <v>52</v>
      </c>
      <c r="B86" s="24"/>
      <c r="C86" s="24"/>
      <c r="D86" s="24"/>
      <c r="E86" s="24"/>
    </row>
    <row r="88" spans="1:5" x14ac:dyDescent="0.25">
      <c r="A88" s="25" t="s">
        <v>27</v>
      </c>
      <c r="B88" s="26" t="s">
        <v>28</v>
      </c>
      <c r="C88" s="33" t="s">
        <v>29</v>
      </c>
      <c r="D88" s="33" t="s">
        <v>29</v>
      </c>
      <c r="E88" s="33" t="s">
        <v>29</v>
      </c>
    </row>
    <row r="89" spans="1:5" x14ac:dyDescent="0.25">
      <c r="A89" s="27" t="s">
        <v>30</v>
      </c>
      <c r="B89" s="27"/>
      <c r="C89" s="33">
        <v>1134735</v>
      </c>
      <c r="D89" s="33">
        <v>1134735</v>
      </c>
      <c r="E89" s="33">
        <v>1134735</v>
      </c>
    </row>
    <row r="90" spans="1:5" x14ac:dyDescent="0.25">
      <c r="A90" s="28" t="s">
        <v>31</v>
      </c>
      <c r="B90" s="26" t="s">
        <v>32</v>
      </c>
      <c r="C90" s="33">
        <v>343</v>
      </c>
      <c r="D90" s="33">
        <v>468</v>
      </c>
      <c r="E90" s="33">
        <v>593</v>
      </c>
    </row>
    <row r="91" spans="1:5" x14ac:dyDescent="0.25">
      <c r="A91" s="28"/>
      <c r="B91" s="26" t="s">
        <v>33</v>
      </c>
      <c r="C91" s="33">
        <v>487</v>
      </c>
      <c r="D91" s="33">
        <v>698</v>
      </c>
      <c r="E91" s="33">
        <v>909</v>
      </c>
    </row>
    <row r="92" spans="1:5" x14ac:dyDescent="0.25">
      <c r="A92" s="28"/>
      <c r="B92" s="26" t="s">
        <v>34</v>
      </c>
      <c r="C92" s="33">
        <v>1096</v>
      </c>
      <c r="D92" s="33">
        <v>1451</v>
      </c>
      <c r="E92" s="33">
        <v>1806</v>
      </c>
    </row>
    <row r="93" spans="1:5" x14ac:dyDescent="0.25">
      <c r="A93" s="28"/>
      <c r="B93" s="26" t="s">
        <v>35</v>
      </c>
      <c r="C93" s="33">
        <v>289</v>
      </c>
      <c r="D93" s="33">
        <v>368</v>
      </c>
      <c r="E93" s="33">
        <v>446</v>
      </c>
    </row>
    <row r="94" spans="1:5" x14ac:dyDescent="0.25">
      <c r="A94" s="28"/>
      <c r="B94" s="26" t="s">
        <v>36</v>
      </c>
      <c r="C94" s="33">
        <v>1778</v>
      </c>
      <c r="D94" s="33">
        <v>2354</v>
      </c>
      <c r="E94" s="33">
        <v>2930</v>
      </c>
    </row>
    <row r="95" spans="1:5" x14ac:dyDescent="0.25">
      <c r="A95" s="28"/>
      <c r="B95" s="26" t="s">
        <v>37</v>
      </c>
      <c r="C95" s="33">
        <v>8204</v>
      </c>
      <c r="D95" s="33">
        <v>10643</v>
      </c>
      <c r="E95" s="33">
        <v>13082</v>
      </c>
    </row>
    <row r="96" spans="1:5" x14ac:dyDescent="0.25">
      <c r="A96" s="28"/>
      <c r="B96" s="26" t="s">
        <v>38</v>
      </c>
      <c r="C96" s="33">
        <v>27</v>
      </c>
      <c r="D96" s="33">
        <v>35</v>
      </c>
      <c r="E96" s="33">
        <v>43</v>
      </c>
    </row>
    <row r="97" spans="1:5" x14ac:dyDescent="0.25">
      <c r="A97" s="25"/>
      <c r="B97" s="26" t="s">
        <v>39</v>
      </c>
      <c r="C97" s="33">
        <v>663</v>
      </c>
      <c r="D97" s="33">
        <v>888</v>
      </c>
      <c r="E97" s="33">
        <v>1113</v>
      </c>
    </row>
    <row r="98" spans="1:5" x14ac:dyDescent="0.25">
      <c r="A98" s="27" t="s">
        <v>40</v>
      </c>
      <c r="B98" s="27"/>
      <c r="C98" s="33">
        <v>12887</v>
      </c>
      <c r="D98" s="33">
        <v>16905</v>
      </c>
      <c r="E98" s="33">
        <v>20923</v>
      </c>
    </row>
    <row r="99" spans="1:5" x14ac:dyDescent="0.25">
      <c r="A99" s="28" t="s">
        <v>41</v>
      </c>
      <c r="B99" s="26" t="s">
        <v>42</v>
      </c>
      <c r="C99" s="33">
        <v>2811627</v>
      </c>
      <c r="D99" s="33">
        <v>3717409</v>
      </c>
      <c r="E99" s="33">
        <v>4623463</v>
      </c>
    </row>
    <row r="100" spans="1:5" x14ac:dyDescent="0.25">
      <c r="A100" s="25"/>
      <c r="B100" s="26" t="s">
        <v>43</v>
      </c>
      <c r="C100" s="33">
        <v>346838</v>
      </c>
      <c r="D100" s="33">
        <v>447760</v>
      </c>
      <c r="E100" s="33">
        <v>548435</v>
      </c>
    </row>
    <row r="101" spans="1:5" x14ac:dyDescent="0.25">
      <c r="A101" s="28" t="s">
        <v>41</v>
      </c>
      <c r="B101" s="29"/>
      <c r="C101" s="33">
        <v>3158466</v>
      </c>
      <c r="D101" s="33">
        <v>4165168</v>
      </c>
      <c r="E101" s="33">
        <v>5171898</v>
      </c>
    </row>
    <row r="102" spans="1:5" x14ac:dyDescent="0.25">
      <c r="A102" s="30" t="s">
        <v>44</v>
      </c>
      <c r="B102" s="30"/>
      <c r="C102" s="33">
        <v>4306088</v>
      </c>
      <c r="D102" s="33">
        <v>5316808</v>
      </c>
      <c r="E102" s="33">
        <v>6327555</v>
      </c>
    </row>
    <row r="104" spans="1:5" x14ac:dyDescent="0.25">
      <c r="A104" s="62" t="s">
        <v>49</v>
      </c>
      <c r="B104" s="24"/>
      <c r="C104" s="33">
        <v>5015</v>
      </c>
      <c r="D104" s="33">
        <v>8</v>
      </c>
      <c r="E104" s="33">
        <v>0</v>
      </c>
    </row>
    <row r="106" spans="1:5" x14ac:dyDescent="0.25">
      <c r="A106" s="62" t="s">
        <v>53</v>
      </c>
      <c r="B106" s="24"/>
      <c r="C106" s="33">
        <v>84210</v>
      </c>
      <c r="D106" s="33">
        <v>84229</v>
      </c>
      <c r="E106" s="33">
        <v>84229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X666"/>
  <sheetViews>
    <sheetView showGridLines="0" tabSelected="1" workbookViewId="0">
      <pane ySplit="7" topLeftCell="A8" activePane="bottomLeft" state="frozen"/>
      <selection sqref="A1:A2"/>
      <selection pane="bottomLeft" sqref="A1:A2"/>
    </sheetView>
  </sheetViews>
  <sheetFormatPr defaultColWidth="9.140625" defaultRowHeight="15" x14ac:dyDescent="0.25"/>
  <cols>
    <col min="1" max="1" width="20" style="1" customWidth="1"/>
    <col min="2" max="2" width="4.140625" style="1" customWidth="1"/>
    <col min="3" max="3" width="18.7109375" style="1" customWidth="1"/>
    <col min="4" max="4" width="34.42578125" style="1" customWidth="1"/>
    <col min="5" max="5" width="17.5703125" style="1" customWidth="1"/>
    <col min="6" max="9" width="14.85546875" style="1" customWidth="1"/>
    <col min="10" max="10" width="10.7109375" style="1" customWidth="1"/>
    <col min="11" max="11" width="16" style="1" customWidth="1"/>
    <col min="12" max="12" width="14.140625" style="1" customWidth="1"/>
    <col min="13" max="14" width="5" style="1" customWidth="1"/>
    <col min="15" max="15" width="14.140625" style="1" customWidth="1"/>
    <col min="16" max="16" width="23.5703125" style="1" customWidth="1"/>
    <col min="17" max="21" width="5" style="1" customWidth="1"/>
    <col min="22" max="22" width="14.140625" style="1" customWidth="1"/>
    <col min="23" max="27" width="11.7109375" style="1" customWidth="1"/>
    <col min="28" max="28" width="8.140625" style="1" customWidth="1"/>
    <col min="29" max="29" width="14.28515625" style="1" customWidth="1"/>
    <col min="30" max="30" width="5.5703125" style="1" customWidth="1"/>
    <col min="31" max="35" width="5" style="1" customWidth="1"/>
    <col min="36" max="36" width="14.140625" style="1" customWidth="1"/>
    <col min="37" max="61" width="11.5703125" style="1" customWidth="1"/>
    <col min="62" max="72" width="9.140625" style="1" customWidth="1"/>
    <col min="73" max="73" width="11.5703125" style="1" customWidth="1"/>
    <col min="74" max="74" width="16" style="1" customWidth="1"/>
    <col min="75" max="75" width="23.5703125" style="1" customWidth="1"/>
    <col min="76" max="76" width="8.42578125" style="1" customWidth="1"/>
    <col min="77" max="77" width="8.5703125" style="1" customWidth="1"/>
    <col min="78" max="78" width="8.42578125" style="1" customWidth="1"/>
    <col min="79" max="79" width="8.85546875" style="1" customWidth="1"/>
    <col min="80" max="80" width="8.28515625" style="1" customWidth="1"/>
    <col min="81" max="81" width="7.7109375" style="1" customWidth="1"/>
    <col min="82" max="83" width="8.7109375" style="1" customWidth="1"/>
    <col min="84" max="84" width="8.28515625" style="1" customWidth="1"/>
    <col min="85" max="86" width="8.7109375" style="1" customWidth="1"/>
    <col min="87" max="87" width="8.28515625" style="1" customWidth="1"/>
    <col min="88" max="88" width="8.42578125" style="1" customWidth="1"/>
    <col min="89" max="89" width="8.5703125" style="1" customWidth="1"/>
    <col min="90" max="90" width="8.42578125" style="1" customWidth="1"/>
    <col min="91" max="91" width="8.85546875" style="1" customWidth="1"/>
    <col min="92" max="92" width="8.28515625" style="1" customWidth="1"/>
    <col min="93" max="93" width="7.7109375" style="1" customWidth="1"/>
    <col min="94" max="95" width="8.7109375" style="1" customWidth="1"/>
    <col min="96" max="96" width="8.28515625" style="1" customWidth="1"/>
    <col min="97" max="98" width="8.7109375" style="1" customWidth="1"/>
    <col min="99" max="99" width="8.28515625" style="1" customWidth="1"/>
    <col min="100" max="100" width="8.42578125" style="1" customWidth="1"/>
    <col min="101" max="101" width="8.5703125" style="1" customWidth="1"/>
    <col min="102" max="102" width="8.42578125" style="1" customWidth="1"/>
    <col min="103" max="103" width="8.85546875" style="1" customWidth="1"/>
    <col min="104" max="104" width="8.28515625" style="1" customWidth="1"/>
    <col min="105" max="105" width="7.7109375" style="1" customWidth="1"/>
    <col min="106" max="107" width="8.7109375" style="1" customWidth="1"/>
    <col min="108" max="108" width="8.28515625" style="1" customWidth="1"/>
    <col min="109" max="110" width="8.7109375" style="1" customWidth="1"/>
    <col min="111" max="111" width="8.28515625" style="1" customWidth="1"/>
    <col min="112" max="112" width="8.42578125" style="1" customWidth="1"/>
    <col min="113" max="113" width="8.5703125" style="1" customWidth="1"/>
    <col min="114" max="114" width="8.42578125" style="1" customWidth="1"/>
    <col min="115" max="115" width="8.85546875" style="1" customWidth="1"/>
    <col min="116" max="116" width="8.28515625" style="1" customWidth="1"/>
    <col min="117" max="117" width="7.7109375" style="1" customWidth="1"/>
    <col min="118" max="119" width="8.7109375" style="1" customWidth="1"/>
    <col min="120" max="120" width="8.28515625" style="1" customWidth="1"/>
    <col min="121" max="122" width="8.7109375" style="1" customWidth="1"/>
    <col min="123" max="123" width="8.28515625" style="1" customWidth="1"/>
    <col min="124" max="124" width="8.42578125" style="1" customWidth="1"/>
    <col min="125" max="125" width="8.5703125" style="1" customWidth="1"/>
    <col min="126" max="126" width="8.42578125" style="1" customWidth="1"/>
    <col min="127" max="127" width="8.85546875" style="1" customWidth="1"/>
    <col min="128" max="128" width="8.28515625" style="1" customWidth="1"/>
    <col min="129" max="129" width="7.7109375" style="1" customWidth="1"/>
    <col min="130" max="131" width="8.7109375" style="1" customWidth="1"/>
    <col min="132" max="132" width="8.28515625" style="1" customWidth="1"/>
    <col min="133" max="134" width="8.7109375" style="1" customWidth="1"/>
    <col min="135" max="135" width="8.28515625" style="1" customWidth="1"/>
    <col min="136" max="136" width="8.42578125" style="1" customWidth="1"/>
    <col min="137" max="137" width="8.5703125" style="1" customWidth="1"/>
    <col min="138" max="138" width="8.42578125" style="1" customWidth="1"/>
    <col min="139" max="139" width="8.85546875" style="1" customWidth="1"/>
    <col min="140" max="140" width="8.28515625" style="1" customWidth="1"/>
    <col min="141" max="141" width="7.7109375" style="1" customWidth="1"/>
    <col min="142" max="143" width="8.7109375" style="1" customWidth="1"/>
    <col min="144" max="144" width="8.28515625" style="1" customWidth="1"/>
    <col min="145" max="146" width="8.7109375" style="1" customWidth="1"/>
    <col min="147" max="147" width="14.140625" style="1" customWidth="1"/>
    <col min="148" max="148" width="23.5703125" style="1" customWidth="1"/>
    <col min="149" max="149" width="8.42578125" style="1" customWidth="1"/>
    <col min="150" max="150" width="8.5703125" style="1" customWidth="1"/>
    <col min="151" max="151" width="8.42578125" style="1" customWidth="1"/>
    <col min="152" max="152" width="8.85546875" style="1" customWidth="1"/>
    <col min="153" max="153" width="8.28515625" style="1" customWidth="1"/>
    <col min="154" max="154" width="7.7109375" style="1" customWidth="1"/>
    <col min="155" max="156" width="8.7109375" style="1" customWidth="1"/>
    <col min="157" max="157" width="8.28515625" style="1" customWidth="1"/>
    <col min="158" max="159" width="8.7109375" style="1" customWidth="1"/>
    <col min="160" max="160" width="8.28515625" style="1" customWidth="1"/>
    <col min="161" max="161" width="8.42578125" style="1" customWidth="1"/>
    <col min="162" max="162" width="8.5703125" style="1" customWidth="1"/>
    <col min="163" max="163" width="8.42578125" style="1" customWidth="1"/>
    <col min="164" max="164" width="8.85546875" style="1" customWidth="1"/>
    <col min="165" max="165" width="8.28515625" style="1" customWidth="1"/>
    <col min="166" max="166" width="7.7109375" style="1" customWidth="1"/>
    <col min="167" max="168" width="8.7109375" style="1" customWidth="1"/>
    <col min="169" max="169" width="8.28515625" style="1" customWidth="1"/>
    <col min="170" max="171" width="8.7109375" style="1" customWidth="1"/>
    <col min="172" max="172" width="8.28515625" style="1" customWidth="1"/>
    <col min="173" max="173" width="8.42578125" style="1" customWidth="1"/>
    <col min="174" max="174" width="8.5703125" style="1" customWidth="1"/>
    <col min="175" max="175" width="8.42578125" style="1" customWidth="1"/>
    <col min="176" max="176" width="8.85546875" style="1" customWidth="1"/>
    <col min="177" max="177" width="8.28515625" style="1" customWidth="1"/>
    <col min="178" max="178" width="7.7109375" style="1" customWidth="1"/>
    <col min="179" max="180" width="8.7109375" style="1" customWidth="1"/>
    <col min="181" max="181" width="8.28515625" style="1" customWidth="1"/>
    <col min="182" max="183" width="8.7109375" style="1" customWidth="1"/>
    <col min="184" max="184" width="8.28515625" style="1" customWidth="1"/>
    <col min="185" max="185" width="8.42578125" style="1" customWidth="1"/>
    <col min="186" max="186" width="8.5703125" style="1" customWidth="1"/>
    <col min="187" max="187" width="8.42578125" style="1" customWidth="1"/>
    <col min="188" max="188" width="8.85546875" style="1" customWidth="1"/>
    <col min="189" max="189" width="8.28515625" style="1" customWidth="1"/>
    <col min="190" max="190" width="7.7109375" style="1" customWidth="1"/>
    <col min="191" max="192" width="8.7109375" style="1" customWidth="1"/>
    <col min="193" max="193" width="8.28515625" style="1" customWidth="1"/>
    <col min="194" max="195" width="8.7109375" style="1" customWidth="1"/>
    <col min="196" max="196" width="8.28515625" style="1" customWidth="1"/>
    <col min="197" max="197" width="8.42578125" style="1" customWidth="1"/>
    <col min="198" max="198" width="8.5703125" style="1" customWidth="1"/>
    <col min="199" max="199" width="8.42578125" style="1" customWidth="1"/>
    <col min="200" max="200" width="8.85546875" style="1" customWidth="1"/>
    <col min="201" max="201" width="8.28515625" style="1" customWidth="1"/>
    <col min="202" max="202" width="7.7109375" style="1" customWidth="1"/>
    <col min="203" max="204" width="8.7109375" style="1" customWidth="1"/>
    <col min="205" max="205" width="8.28515625" style="1" customWidth="1"/>
    <col min="206" max="207" width="8.7109375" style="1" customWidth="1"/>
    <col min="208" max="208" width="8.28515625" style="1" customWidth="1"/>
    <col min="209" max="209" width="8.42578125" style="1" customWidth="1"/>
    <col min="210" max="210" width="8.5703125" style="1" customWidth="1"/>
    <col min="211" max="211" width="8.42578125" style="1" customWidth="1"/>
    <col min="212" max="212" width="8.85546875" style="1" customWidth="1"/>
    <col min="213" max="213" width="8.28515625" style="1" customWidth="1"/>
    <col min="214" max="214" width="7.7109375" style="1" customWidth="1"/>
    <col min="215" max="216" width="8.7109375" style="1" customWidth="1"/>
    <col min="217" max="217" width="8.28515625" style="1" customWidth="1"/>
    <col min="218" max="219" width="8.7109375" style="1" customWidth="1"/>
    <col min="220" max="220" width="14.140625" style="1" customWidth="1"/>
    <col min="221" max="280" width="10.140625" style="1" customWidth="1"/>
    <col min="281" max="291" width="10.5703125" style="1" customWidth="1"/>
    <col min="292" max="292" width="10.140625" style="1" customWidth="1"/>
    <col min="293" max="293" width="14.28515625" style="1" customWidth="1"/>
    <col min="294" max="294" width="8.28515625" style="1" customWidth="1"/>
    <col min="295" max="295" width="8.42578125" style="1" customWidth="1"/>
    <col min="296" max="296" width="8.5703125" style="1" customWidth="1"/>
    <col min="297" max="297" width="8.42578125" style="1" customWidth="1"/>
    <col min="298" max="298" width="8.85546875" style="1" customWidth="1"/>
    <col min="299" max="299" width="8.28515625" style="1" customWidth="1"/>
    <col min="300" max="300" width="7.7109375" style="1" customWidth="1"/>
    <col min="301" max="302" width="8.7109375" style="1" customWidth="1"/>
    <col min="303" max="303" width="8.28515625" style="1" customWidth="1"/>
    <col min="304" max="305" width="8.7109375" style="1" customWidth="1"/>
    <col min="306" max="306" width="8.28515625" style="1" customWidth="1"/>
    <col min="307" max="307" width="8.42578125" style="1" customWidth="1"/>
    <col min="308" max="308" width="8.5703125" style="1" customWidth="1"/>
    <col min="309" max="309" width="8.42578125" style="1" customWidth="1"/>
    <col min="310" max="310" width="8.85546875" style="1" customWidth="1"/>
    <col min="311" max="311" width="8.28515625" style="1" customWidth="1"/>
    <col min="312" max="312" width="7.7109375" style="1" customWidth="1"/>
    <col min="313" max="314" width="8.7109375" style="1" customWidth="1"/>
    <col min="315" max="315" width="8.28515625" style="1" customWidth="1"/>
    <col min="316" max="317" width="8.7109375" style="1" customWidth="1"/>
    <col min="318" max="318" width="8.28515625" style="1" customWidth="1"/>
    <col min="319" max="319" width="8.42578125" style="1" customWidth="1"/>
    <col min="320" max="320" width="8.5703125" style="1" customWidth="1"/>
    <col min="321" max="321" width="8.42578125" style="1" customWidth="1"/>
    <col min="322" max="322" width="8.85546875" style="1" customWidth="1"/>
    <col min="323" max="323" width="8.28515625" style="1" customWidth="1"/>
    <col min="324" max="324" width="7.7109375" style="1" customWidth="1"/>
    <col min="325" max="326" width="8.7109375" style="1" customWidth="1"/>
    <col min="327" max="327" width="8.28515625" style="1" customWidth="1"/>
    <col min="328" max="329" width="8.7109375" style="1" customWidth="1"/>
    <col min="330" max="330" width="8.28515625" style="1" customWidth="1"/>
    <col min="331" max="331" width="8.42578125" style="1" customWidth="1"/>
    <col min="332" max="332" width="8.5703125" style="1" customWidth="1"/>
    <col min="333" max="333" width="8.42578125" style="1" customWidth="1"/>
    <col min="334" max="334" width="8.85546875" style="1" customWidth="1"/>
    <col min="335" max="335" width="8.28515625" style="1" customWidth="1"/>
    <col min="336" max="336" width="7.7109375" style="1" customWidth="1"/>
    <col min="337" max="338" width="8.7109375" style="1" customWidth="1"/>
    <col min="339" max="339" width="8.28515625" style="1" customWidth="1"/>
    <col min="340" max="341" width="8.7109375" style="1" customWidth="1"/>
    <col min="342" max="342" width="8.28515625" style="1" customWidth="1"/>
    <col min="343" max="343" width="8.42578125" style="1" customWidth="1"/>
    <col min="344" max="344" width="8.5703125" style="1" customWidth="1"/>
    <col min="345" max="345" width="8.42578125" style="1" customWidth="1"/>
    <col min="346" max="346" width="8.85546875" style="1" customWidth="1"/>
    <col min="347" max="347" width="8.28515625" style="1" customWidth="1"/>
    <col min="348" max="348" width="7.7109375" style="1" customWidth="1"/>
    <col min="349" max="350" width="8.7109375" style="1" customWidth="1"/>
    <col min="351" max="351" width="8.28515625" style="1" customWidth="1"/>
    <col min="352" max="353" width="8.7109375" style="1" customWidth="1"/>
    <col min="354" max="354" width="8.28515625" style="1" customWidth="1"/>
    <col min="355" max="355" width="8.42578125" style="1" customWidth="1"/>
    <col min="356" max="356" width="8.5703125" style="1" customWidth="1"/>
    <col min="357" max="357" width="8.42578125" style="1" customWidth="1"/>
    <col min="358" max="358" width="8.85546875" style="1" customWidth="1"/>
    <col min="359" max="359" width="8.28515625" style="1" customWidth="1"/>
    <col min="360" max="360" width="7.7109375" style="1" customWidth="1"/>
    <col min="361" max="362" width="8.7109375" style="1" customWidth="1"/>
    <col min="363" max="363" width="8.28515625" style="1" customWidth="1"/>
    <col min="364" max="365" width="8.7109375" style="1" customWidth="1"/>
    <col min="366" max="366" width="14.140625" style="1" customWidth="1"/>
    <col min="367" max="367" width="6.7109375" style="1" customWidth="1"/>
    <col min="368" max="368" width="8.5703125" style="1" customWidth="1"/>
    <col min="369" max="369" width="6.7109375" style="1" customWidth="1"/>
    <col min="370" max="370" width="8.42578125" style="1" customWidth="1"/>
    <col min="371" max="371" width="6.7109375" style="1" customWidth="1"/>
    <col min="372" max="372" width="8.85546875" style="1" customWidth="1"/>
    <col min="373" max="373" width="6.7109375" style="1" customWidth="1"/>
    <col min="374" max="374" width="8.28515625" style="1" customWidth="1"/>
    <col min="375" max="375" width="6.7109375" style="1" customWidth="1"/>
    <col min="376" max="376" width="7.7109375" style="1" customWidth="1"/>
    <col min="377" max="377" width="6.7109375" style="1" customWidth="1"/>
    <col min="378" max="378" width="8.7109375" style="1" customWidth="1"/>
    <col min="379" max="379" width="6.7109375" style="1" customWidth="1"/>
    <col min="380" max="380" width="8.7109375" style="1" customWidth="1"/>
    <col min="381" max="381" width="6.7109375" style="1" customWidth="1"/>
    <col min="382" max="382" width="8.28515625" style="1" customWidth="1"/>
    <col min="383" max="383" width="6.7109375" style="1" customWidth="1"/>
    <col min="384" max="384" width="8.7109375" style="1" customWidth="1"/>
    <col min="385" max="385" width="6.7109375" style="1" customWidth="1"/>
    <col min="386" max="386" width="8.7109375" style="1" customWidth="1"/>
    <col min="387" max="387" width="6.7109375" style="1" customWidth="1"/>
    <col min="388" max="388" width="8.28515625" style="1" customWidth="1"/>
    <col min="389" max="389" width="6.7109375" style="1" customWidth="1"/>
    <col min="390" max="390" width="8.42578125" style="1" customWidth="1"/>
    <col min="391" max="391" width="6.7109375" style="1" customWidth="1"/>
    <col min="392" max="392" width="8.5703125" style="1" customWidth="1"/>
    <col min="393" max="393" width="6.7109375" style="1" customWidth="1"/>
    <col min="394" max="394" width="8.42578125" style="1" customWidth="1"/>
    <col min="395" max="395" width="6.7109375" style="1" customWidth="1"/>
    <col min="396" max="396" width="8.85546875" style="1" customWidth="1"/>
    <col min="397" max="397" width="6.7109375" style="1" customWidth="1"/>
    <col min="398" max="398" width="8.28515625" style="1" customWidth="1"/>
    <col min="399" max="399" width="6.7109375" style="1" customWidth="1"/>
    <col min="400" max="400" width="7.7109375" style="1" customWidth="1"/>
    <col min="401" max="401" width="6.7109375" style="1" customWidth="1"/>
    <col min="402" max="402" width="8.7109375" style="1" customWidth="1"/>
    <col min="403" max="403" width="6.7109375" style="1" customWidth="1"/>
    <col min="404" max="404" width="8.7109375" style="1" customWidth="1"/>
    <col min="405" max="405" width="6.7109375" style="1" customWidth="1"/>
    <col min="406" max="406" width="8.28515625" style="1" customWidth="1"/>
    <col min="407" max="407" width="6.7109375" style="1" customWidth="1"/>
    <col min="408" max="408" width="8.7109375" style="1" customWidth="1"/>
    <col min="409" max="409" width="6.7109375" style="1" customWidth="1"/>
    <col min="410" max="410" width="8.7109375" style="1" customWidth="1"/>
    <col min="411" max="411" width="6.7109375" style="1" customWidth="1"/>
    <col min="412" max="412" width="8.28515625" style="1" customWidth="1"/>
    <col min="413" max="413" width="6.7109375" style="1" customWidth="1"/>
    <col min="414" max="414" width="8.42578125" style="1" customWidth="1"/>
    <col min="415" max="415" width="6.7109375" style="1" customWidth="1"/>
    <col min="416" max="416" width="8.5703125" style="1" customWidth="1"/>
    <col min="417" max="417" width="6.7109375" style="1" customWidth="1"/>
    <col min="418" max="418" width="8.42578125" style="1" customWidth="1"/>
    <col min="419" max="419" width="6.7109375" style="1" customWidth="1"/>
    <col min="420" max="420" width="8.85546875" style="1" customWidth="1"/>
    <col min="421" max="421" width="6.7109375" style="1" customWidth="1"/>
    <col min="422" max="422" width="8.28515625" style="1" customWidth="1"/>
    <col min="423" max="423" width="6.7109375" style="1" customWidth="1"/>
    <col min="424" max="424" width="7.7109375" style="1" customWidth="1"/>
    <col min="425" max="425" width="6.7109375" style="1" customWidth="1"/>
    <col min="426" max="426" width="8.7109375" style="1" customWidth="1"/>
    <col min="427" max="427" width="6.7109375" style="1" customWidth="1"/>
    <col min="428" max="428" width="8.7109375" style="1" customWidth="1"/>
    <col min="429" max="429" width="6.7109375" style="1" customWidth="1"/>
    <col min="430" max="430" width="8.28515625" style="1" customWidth="1"/>
    <col min="431" max="431" width="6.7109375" style="1" customWidth="1"/>
    <col min="432" max="432" width="8.7109375" style="1" customWidth="1"/>
    <col min="433" max="433" width="6.7109375" style="1" customWidth="1"/>
    <col min="434" max="434" width="8.7109375" style="1" customWidth="1"/>
    <col min="435" max="435" width="6.7109375" style="1" customWidth="1"/>
    <col min="436" max="436" width="14.140625" style="1" customWidth="1"/>
    <col min="437" max="437" width="10.140625" style="1" customWidth="1"/>
    <col min="438" max="438" width="11.28515625" style="1" customWidth="1"/>
    <col min="439" max="439" width="10.140625" style="1" customWidth="1"/>
    <col min="440" max="440" width="11.28515625" style="1" customWidth="1"/>
    <col min="441" max="441" width="10.140625" style="1" customWidth="1"/>
    <col min="442" max="442" width="11.28515625" style="1" customWidth="1"/>
    <col min="443" max="443" width="10.140625" style="1" customWidth="1"/>
    <col min="444" max="444" width="11.28515625" style="1" customWidth="1"/>
    <col min="445" max="445" width="10.140625" style="1" customWidth="1"/>
    <col min="446" max="446" width="11.28515625" style="1" customWidth="1"/>
    <col min="447" max="447" width="10.140625" style="1" customWidth="1"/>
    <col min="448" max="448" width="11.28515625" style="1" customWidth="1"/>
    <col min="449" max="449" width="10.140625" style="1" customWidth="1"/>
    <col min="450" max="450" width="11.28515625" style="1" customWidth="1"/>
    <col min="451" max="451" width="10.140625" style="1" customWidth="1"/>
    <col min="452" max="452" width="11.28515625" style="1" customWidth="1"/>
    <col min="453" max="453" width="10.140625" style="1" customWidth="1"/>
    <col min="454" max="454" width="11.28515625" style="1" customWidth="1"/>
    <col min="455" max="455" width="10.140625" style="1" customWidth="1"/>
    <col min="456" max="456" width="11.28515625" style="1" customWidth="1"/>
    <col min="457" max="457" width="10.140625" style="1" customWidth="1"/>
    <col min="458" max="458" width="11.28515625" style="1" customWidth="1"/>
    <col min="459" max="459" width="10.140625" style="1" customWidth="1"/>
    <col min="460" max="460" width="11.28515625" style="1" customWidth="1"/>
    <col min="461" max="461" width="10.140625" style="1" customWidth="1"/>
    <col min="462" max="462" width="11.28515625" style="1" customWidth="1"/>
    <col min="463" max="463" width="10.140625" style="1" customWidth="1"/>
    <col min="464" max="464" width="11.28515625" style="1" customWidth="1"/>
    <col min="465" max="465" width="10.140625" style="1" customWidth="1"/>
    <col min="466" max="466" width="11.28515625" style="1" customWidth="1"/>
    <col min="467" max="467" width="10.140625" style="1" customWidth="1"/>
    <col min="468" max="468" width="11.28515625" style="1" customWidth="1"/>
    <col min="469" max="469" width="10.140625" style="1" customWidth="1"/>
    <col min="470" max="470" width="11.28515625" style="1" customWidth="1"/>
    <col min="471" max="471" width="10.140625" style="1" customWidth="1"/>
    <col min="472" max="472" width="11.28515625" style="1" customWidth="1"/>
    <col min="473" max="473" width="10.140625" style="1" customWidth="1"/>
    <col min="474" max="474" width="11.28515625" style="1" customWidth="1"/>
    <col min="475" max="475" width="10.140625" style="1" customWidth="1"/>
    <col min="476" max="476" width="11.28515625" style="1" customWidth="1"/>
    <col min="477" max="477" width="10.140625" style="1" customWidth="1"/>
    <col min="478" max="478" width="11.28515625" style="1" customWidth="1"/>
    <col min="479" max="479" width="10.140625" style="1" customWidth="1"/>
    <col min="480" max="480" width="11.28515625" style="1" customWidth="1"/>
    <col min="481" max="481" width="10.140625" style="1" customWidth="1"/>
    <col min="482" max="482" width="11.28515625" style="1" customWidth="1"/>
    <col min="483" max="483" width="10.140625" style="1" customWidth="1"/>
    <col min="484" max="484" width="11.28515625" style="1" customWidth="1"/>
    <col min="485" max="485" width="10.140625" style="1" customWidth="1"/>
    <col min="486" max="486" width="11.28515625" style="1" customWidth="1"/>
    <col min="487" max="487" width="10.140625" style="1" customWidth="1"/>
    <col min="488" max="488" width="11.28515625" style="1" customWidth="1"/>
    <col min="489" max="489" width="10.140625" style="1" customWidth="1"/>
    <col min="490" max="490" width="11.28515625" style="1" customWidth="1"/>
    <col min="491" max="491" width="10.140625" style="1" customWidth="1"/>
    <col min="492" max="492" width="11.28515625" style="1" customWidth="1"/>
    <col min="493" max="493" width="10.140625" style="1" customWidth="1"/>
    <col min="494" max="494" width="11.28515625" style="1" customWidth="1"/>
    <col min="495" max="495" width="10.140625" style="1" customWidth="1"/>
    <col min="496" max="496" width="11.28515625" style="1" customWidth="1"/>
    <col min="497" max="497" width="10.140625" style="1" customWidth="1"/>
    <col min="498" max="498" width="11.28515625" style="1" customWidth="1"/>
    <col min="499" max="499" width="10.140625" style="1" customWidth="1"/>
    <col min="500" max="500" width="11.28515625" style="1" customWidth="1"/>
    <col min="501" max="501" width="10.140625" style="1" customWidth="1"/>
    <col min="502" max="502" width="11.28515625" style="1" customWidth="1"/>
    <col min="503" max="503" width="10.140625" style="1" customWidth="1"/>
    <col min="504" max="504" width="11.28515625" style="1" customWidth="1"/>
    <col min="505" max="505" width="10.140625" style="1" customWidth="1"/>
    <col min="506" max="506" width="11.28515625" style="1" customWidth="1"/>
    <col min="507" max="507" width="10.140625" style="1" customWidth="1"/>
    <col min="508" max="508" width="11.28515625" style="1" customWidth="1"/>
    <col min="509" max="509" width="10.140625" style="1" customWidth="1"/>
    <col min="510" max="510" width="11.28515625" style="1" customWidth="1"/>
    <col min="511" max="511" width="10.140625" style="1" customWidth="1"/>
    <col min="512" max="512" width="11.28515625" style="1" customWidth="1"/>
    <col min="513" max="513" width="10.140625" style="1" customWidth="1"/>
    <col min="514" max="514" width="11.28515625" style="1" customWidth="1"/>
    <col min="515" max="515" width="10.140625" style="1" customWidth="1"/>
    <col min="516" max="516" width="11.28515625" style="1" customWidth="1"/>
    <col min="517" max="517" width="10.140625" style="1" customWidth="1"/>
    <col min="518" max="518" width="11.28515625" style="1" customWidth="1"/>
    <col min="519" max="519" width="10.140625" style="1" customWidth="1"/>
    <col min="520" max="520" width="11.28515625" style="1" customWidth="1"/>
    <col min="521" max="521" width="10.140625" style="1" customWidth="1"/>
    <col min="522" max="522" width="11.28515625" style="1" customWidth="1"/>
    <col min="523" max="523" width="10.140625" style="1" customWidth="1"/>
    <col min="524" max="524" width="11.28515625" style="1" customWidth="1"/>
    <col min="525" max="525" width="10.140625" style="1" customWidth="1"/>
    <col min="526" max="526" width="11.28515625" style="1" customWidth="1"/>
    <col min="527" max="527" width="10.140625" style="1" customWidth="1"/>
    <col min="528" max="528" width="11.28515625" style="1" customWidth="1"/>
    <col min="529" max="529" width="10.140625" style="1" customWidth="1"/>
    <col min="530" max="530" width="11.28515625" style="1" customWidth="1"/>
    <col min="531" max="531" width="10.140625" style="1" customWidth="1"/>
    <col min="532" max="532" width="11.28515625" style="1" customWidth="1"/>
    <col min="533" max="533" width="10.140625" style="1" customWidth="1"/>
    <col min="534" max="534" width="11.28515625" style="1" customWidth="1"/>
    <col min="535" max="535" width="10.140625" style="1" customWidth="1"/>
    <col min="536" max="536" width="11.28515625" style="1" customWidth="1"/>
    <col min="537" max="537" width="10.140625" style="1" customWidth="1"/>
    <col min="538" max="538" width="11.28515625" style="1" customWidth="1"/>
    <col min="539" max="539" width="10.140625" style="1" customWidth="1"/>
    <col min="540" max="540" width="11.28515625" style="1" customWidth="1"/>
    <col min="541" max="541" width="10.140625" style="1" customWidth="1"/>
    <col min="542" max="542" width="11.28515625" style="1" customWidth="1"/>
    <col min="543" max="543" width="10.140625" style="1" customWidth="1"/>
    <col min="544" max="544" width="11.28515625" style="1" customWidth="1"/>
    <col min="545" max="545" width="10.140625" style="1" customWidth="1"/>
    <col min="546" max="546" width="11.28515625" style="1" customWidth="1"/>
    <col min="547" max="547" width="10.140625" style="1" customWidth="1"/>
    <col min="548" max="548" width="11.28515625" style="1" customWidth="1"/>
    <col min="549" max="549" width="10.140625" style="1" customWidth="1"/>
    <col min="550" max="550" width="11.28515625" style="1" customWidth="1"/>
    <col min="551" max="551" width="10.140625" style="1" customWidth="1"/>
    <col min="552" max="552" width="11.28515625" style="1" customWidth="1"/>
    <col min="553" max="553" width="10.140625" style="1" customWidth="1"/>
    <col min="554" max="554" width="11.28515625" style="1" customWidth="1"/>
    <col min="555" max="555" width="10.140625" style="1" customWidth="1"/>
    <col min="556" max="556" width="11.28515625" style="1" customWidth="1"/>
    <col min="557" max="557" width="10.5703125" style="1" customWidth="1"/>
    <col min="558" max="558" width="11.85546875" style="1" customWidth="1"/>
    <col min="559" max="559" width="10.5703125" style="1" customWidth="1"/>
    <col min="560" max="560" width="11.85546875" style="1" customWidth="1"/>
    <col min="561" max="561" width="10.5703125" style="1" customWidth="1"/>
    <col min="562" max="562" width="11.85546875" style="1" customWidth="1"/>
    <col min="563" max="563" width="10.5703125" style="1" customWidth="1"/>
    <col min="564" max="564" width="11.85546875" style="1" customWidth="1"/>
    <col min="565" max="565" width="10.5703125" style="1" customWidth="1"/>
    <col min="566" max="566" width="11.85546875" style="1" customWidth="1"/>
    <col min="567" max="567" width="10.5703125" style="1" customWidth="1"/>
    <col min="568" max="568" width="11.85546875" style="1" customWidth="1"/>
    <col min="569" max="569" width="10.5703125" style="1" customWidth="1"/>
    <col min="570" max="570" width="11.85546875" style="1" customWidth="1"/>
    <col min="571" max="571" width="10.5703125" style="1" customWidth="1"/>
    <col min="572" max="572" width="11.85546875" style="1" customWidth="1"/>
    <col min="573" max="573" width="10.5703125" style="1" customWidth="1"/>
    <col min="574" max="574" width="11.85546875" style="1" customWidth="1"/>
    <col min="575" max="575" width="10.5703125" style="1" customWidth="1"/>
    <col min="576" max="576" width="11.85546875" style="1" customWidth="1"/>
    <col min="577" max="577" width="10.5703125" style="1" customWidth="1"/>
    <col min="578" max="578" width="11.85546875" style="1" customWidth="1"/>
    <col min="579" max="579" width="10.140625" style="1" customWidth="1"/>
    <col min="580" max="580" width="11.28515625" style="1" customWidth="1"/>
    <col min="581" max="581" width="14.28515625" style="1" customWidth="1"/>
    <col min="582" max="582" width="8.28515625" style="1" customWidth="1"/>
    <col min="583" max="583" width="6.7109375" style="1" customWidth="1"/>
    <col min="584" max="584" width="8.42578125" style="1" customWidth="1"/>
    <col min="585" max="585" width="6.7109375" style="1" customWidth="1"/>
    <col min="586" max="586" width="8.5703125" style="1" customWidth="1"/>
    <col min="587" max="587" width="6.7109375" style="1" customWidth="1"/>
    <col min="588" max="588" width="8.42578125" style="1" customWidth="1"/>
    <col min="589" max="589" width="6.7109375" style="1" customWidth="1"/>
    <col min="590" max="590" width="8.85546875" style="1" customWidth="1"/>
    <col min="591" max="591" width="6.7109375" style="1" customWidth="1"/>
    <col min="592" max="592" width="8.28515625" style="1" customWidth="1"/>
    <col min="593" max="593" width="6.7109375" style="1" customWidth="1"/>
    <col min="594" max="594" width="7.7109375" style="1" customWidth="1"/>
    <col min="595" max="595" width="6.7109375" style="1" customWidth="1"/>
    <col min="596" max="596" width="8.7109375" style="1" customWidth="1"/>
    <col min="597" max="597" width="6.7109375" style="1" customWidth="1"/>
    <col min="598" max="598" width="8.7109375" style="1" customWidth="1"/>
    <col min="599" max="599" width="6.7109375" style="1" customWidth="1"/>
    <col min="600" max="600" width="8.28515625" style="1" customWidth="1"/>
    <col min="601" max="601" width="6.7109375" style="1" customWidth="1"/>
    <col min="602" max="602" width="8.7109375" style="1" customWidth="1"/>
    <col min="603" max="603" width="6.7109375" style="1" customWidth="1"/>
    <col min="604" max="604" width="8.7109375" style="1" customWidth="1"/>
    <col min="605" max="605" width="6.7109375" style="1" customWidth="1"/>
    <col min="606" max="606" width="8.28515625" style="1" customWidth="1"/>
    <col min="607" max="607" width="6.7109375" style="1" customWidth="1"/>
    <col min="608" max="608" width="8.42578125" style="1" customWidth="1"/>
    <col min="609" max="609" width="6.7109375" style="1" customWidth="1"/>
    <col min="610" max="610" width="8.5703125" style="1" customWidth="1"/>
    <col min="611" max="611" width="6.7109375" style="1" customWidth="1"/>
    <col min="612" max="612" width="8.42578125" style="1" customWidth="1"/>
    <col min="613" max="613" width="6.7109375" style="1" customWidth="1"/>
    <col min="614" max="614" width="8.85546875" style="1" customWidth="1"/>
    <col min="615" max="615" width="6.7109375" style="1" customWidth="1"/>
    <col min="616" max="616" width="8.28515625" style="1" customWidth="1"/>
    <col min="617" max="617" width="6.7109375" style="1" customWidth="1"/>
    <col min="618" max="618" width="7.7109375" style="1" customWidth="1"/>
    <col min="619" max="619" width="6.7109375" style="1" customWidth="1"/>
    <col min="620" max="620" width="8.7109375" style="1" customWidth="1"/>
    <col min="621" max="621" width="6.7109375" style="1" customWidth="1"/>
    <col min="622" max="622" width="8.7109375" style="1" customWidth="1"/>
    <col min="623" max="623" width="6.7109375" style="1" customWidth="1"/>
    <col min="624" max="624" width="8.28515625" style="1" customWidth="1"/>
    <col min="625" max="625" width="6.7109375" style="1" customWidth="1"/>
    <col min="626" max="626" width="8.7109375" style="1" customWidth="1"/>
    <col min="627" max="627" width="6.7109375" style="1" customWidth="1"/>
    <col min="628" max="628" width="8.7109375" style="1" customWidth="1"/>
    <col min="629" max="629" width="6.7109375" style="1" customWidth="1"/>
    <col min="630" max="630" width="8.28515625" style="1" customWidth="1"/>
    <col min="631" max="631" width="6.7109375" style="1" customWidth="1"/>
    <col min="632" max="632" width="8.42578125" style="1" customWidth="1"/>
    <col min="633" max="633" width="6.7109375" style="1" customWidth="1"/>
    <col min="634" max="634" width="8.5703125" style="1" customWidth="1"/>
    <col min="635" max="635" width="6.7109375" style="1" customWidth="1"/>
    <col min="636" max="636" width="8.42578125" style="1" customWidth="1"/>
    <col min="637" max="637" width="6.7109375" style="1" customWidth="1"/>
    <col min="638" max="638" width="8.85546875" style="1" customWidth="1"/>
    <col min="639" max="639" width="6.7109375" style="1" customWidth="1"/>
    <col min="640" max="640" width="8.28515625" style="1" customWidth="1"/>
    <col min="641" max="641" width="6.7109375" style="1" customWidth="1"/>
    <col min="642" max="642" width="7.7109375" style="1" customWidth="1"/>
    <col min="643" max="643" width="6.7109375" style="1" customWidth="1"/>
    <col min="644" max="644" width="8.7109375" style="1" customWidth="1"/>
    <col min="645" max="645" width="6.7109375" style="1" customWidth="1"/>
    <col min="646" max="646" width="8.7109375" style="1" customWidth="1"/>
    <col min="647" max="647" width="6.7109375" style="1" customWidth="1"/>
    <col min="648" max="648" width="8.28515625" style="1" customWidth="1"/>
    <col min="649" max="649" width="6.7109375" style="1" customWidth="1"/>
    <col min="650" max="650" width="8.7109375" style="1" customWidth="1"/>
    <col min="651" max="651" width="6.7109375" style="1" customWidth="1"/>
    <col min="652" max="652" width="8.7109375" style="1" customWidth="1"/>
    <col min="653" max="653" width="6.7109375" style="1" customWidth="1"/>
    <col min="654" max="654" width="8.28515625" style="1" customWidth="1"/>
    <col min="655" max="655" width="6.7109375" style="1" customWidth="1"/>
    <col min="656" max="656" width="8.42578125" style="1" customWidth="1"/>
    <col min="657" max="657" width="6.7109375" style="1" customWidth="1"/>
    <col min="658" max="658" width="8.5703125" style="1" customWidth="1"/>
    <col min="659" max="659" width="6.7109375" style="1" customWidth="1"/>
    <col min="660" max="660" width="8.42578125" style="1" customWidth="1"/>
    <col min="661" max="661" width="6.7109375" style="1" customWidth="1"/>
    <col min="662" max="662" width="8.85546875" style="1" customWidth="1"/>
    <col min="663" max="663" width="6.7109375" style="1" customWidth="1"/>
    <col min="664" max="664" width="8.28515625" style="1" customWidth="1"/>
    <col min="665" max="665" width="6.7109375" style="1" customWidth="1"/>
    <col min="666" max="666" width="7.7109375" style="1" customWidth="1"/>
    <col min="667" max="667" width="6.7109375" style="1" customWidth="1"/>
    <col min="668" max="668" width="8.7109375" style="1" customWidth="1"/>
    <col min="669" max="669" width="6.7109375" style="1" customWidth="1"/>
    <col min="670" max="670" width="8.7109375" style="1" customWidth="1"/>
    <col min="671" max="671" width="6.7109375" style="1" customWidth="1"/>
    <col min="672" max="672" width="8.28515625" style="1" customWidth="1"/>
    <col min="673" max="673" width="6.7109375" style="1" customWidth="1"/>
    <col min="674" max="674" width="8.7109375" style="1" customWidth="1"/>
    <col min="675" max="675" width="6.7109375" style="1" customWidth="1"/>
    <col min="676" max="676" width="8.7109375" style="1" customWidth="1"/>
    <col min="677" max="677" width="6.7109375" style="1" customWidth="1"/>
    <col min="678" max="678" width="8.28515625" style="1" customWidth="1"/>
    <col min="679" max="679" width="6.7109375" style="1" customWidth="1"/>
    <col min="680" max="680" width="8.42578125" style="1" customWidth="1"/>
    <col min="681" max="681" width="6.7109375" style="1" customWidth="1"/>
    <col min="682" max="682" width="8.5703125" style="1" customWidth="1"/>
    <col min="683" max="683" width="6.7109375" style="1" customWidth="1"/>
    <col min="684" max="684" width="8.42578125" style="1" customWidth="1"/>
    <col min="685" max="685" width="6.7109375" style="1" customWidth="1"/>
    <col min="686" max="686" width="8.85546875" style="1" customWidth="1"/>
    <col min="687" max="687" width="6.7109375" style="1" customWidth="1"/>
    <col min="688" max="688" width="8.28515625" style="1" customWidth="1"/>
    <col min="689" max="689" width="6.7109375" style="1" customWidth="1"/>
    <col min="690" max="690" width="7.7109375" style="1" customWidth="1"/>
    <col min="691" max="691" width="6.7109375" style="1" customWidth="1"/>
    <col min="692" max="692" width="8.7109375" style="1" customWidth="1"/>
    <col min="693" max="693" width="6.7109375" style="1" customWidth="1"/>
    <col min="694" max="694" width="8.7109375" style="1" customWidth="1"/>
    <col min="695" max="695" width="6.7109375" style="1" customWidth="1"/>
    <col min="696" max="696" width="8.28515625" style="1" customWidth="1"/>
    <col min="697" max="697" width="6.7109375" style="1" customWidth="1"/>
    <col min="698" max="698" width="8.7109375" style="1" customWidth="1"/>
    <col min="699" max="699" width="6.7109375" style="1" customWidth="1"/>
    <col min="700" max="700" width="8.7109375" style="1" customWidth="1"/>
    <col min="701" max="701" width="6.7109375" style="1" customWidth="1"/>
    <col min="702" max="702" width="8.28515625" style="1" customWidth="1"/>
    <col min="703" max="703" width="6.7109375" style="1" customWidth="1"/>
    <col min="704" max="704" width="8.42578125" style="1" customWidth="1"/>
    <col min="705" max="705" width="6.7109375" style="1" customWidth="1"/>
    <col min="706" max="706" width="8.5703125" style="1" customWidth="1"/>
    <col min="707" max="707" width="6.7109375" style="1" customWidth="1"/>
    <col min="708" max="708" width="8.42578125" style="1" customWidth="1"/>
    <col min="709" max="709" width="6.7109375" style="1" customWidth="1"/>
    <col min="710" max="710" width="8.85546875" style="1" customWidth="1"/>
    <col min="711" max="711" width="6.7109375" style="1" customWidth="1"/>
    <col min="712" max="712" width="8.28515625" style="1" customWidth="1"/>
    <col min="713" max="713" width="6.7109375" style="1" customWidth="1"/>
    <col min="714" max="714" width="7.7109375" style="1" customWidth="1"/>
    <col min="715" max="715" width="6.7109375" style="1" customWidth="1"/>
    <col min="716" max="716" width="8.7109375" style="1" customWidth="1"/>
    <col min="717" max="717" width="6.7109375" style="1" customWidth="1"/>
    <col min="718" max="718" width="8.7109375" style="1" customWidth="1"/>
    <col min="719" max="719" width="6.7109375" style="1" customWidth="1"/>
    <col min="720" max="720" width="8.28515625" style="1" customWidth="1"/>
    <col min="721" max="721" width="6.7109375" style="1" customWidth="1"/>
    <col min="722" max="722" width="8.7109375" style="1" customWidth="1"/>
    <col min="723" max="723" width="6.7109375" style="1" customWidth="1"/>
    <col min="724" max="724" width="8.7109375" style="1" customWidth="1"/>
    <col min="725" max="725" width="6.7109375" style="1" customWidth="1"/>
    <col min="726" max="726" width="14.140625" style="1" customWidth="1"/>
    <col min="727" max="16384" width="9.140625" style="1"/>
  </cols>
  <sheetData>
    <row r="1" spans="1:726" x14ac:dyDescent="0.25">
      <c r="A1" s="72" t="s">
        <v>116</v>
      </c>
    </row>
    <row r="2" spans="1:726" x14ac:dyDescent="0.25">
      <c r="A2" s="72" t="s">
        <v>112</v>
      </c>
    </row>
    <row r="7" spans="1:726" ht="46.15" customHeight="1" x14ac:dyDescent="0.3">
      <c r="B7" s="5" t="e">
        <f ca="1">_xll.SAPGetSourceInfo("DS_2", "DataSourceName")</f>
        <v>#NAME?</v>
      </c>
    </row>
    <row r="8" spans="1:726" ht="23.25" customHeight="1" x14ac:dyDescent="0.3">
      <c r="B8" s="5"/>
    </row>
    <row r="9" spans="1:726" ht="15" customHeight="1" x14ac:dyDescent="0.3">
      <c r="B9" s="5"/>
    </row>
    <row r="11" spans="1:726" ht="33" x14ac:dyDescent="0.25">
      <c r="A11" s="4" t="s">
        <v>0</v>
      </c>
      <c r="B11" s="4" t="s">
        <v>0</v>
      </c>
      <c r="C11" s="4" t="s">
        <v>0</v>
      </c>
      <c r="D11" s="4" t="s">
        <v>0</v>
      </c>
      <c r="E11" s="2" t="s">
        <v>2</v>
      </c>
      <c r="F11" s="8"/>
      <c r="G11" s="8"/>
      <c r="H11" s="8"/>
      <c r="I11" s="8"/>
      <c r="J11" s="8"/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</row>
    <row r="12" spans="1:726" x14ac:dyDescent="0.25">
      <c r="A12" s="4" t="s">
        <v>15</v>
      </c>
      <c r="B12" s="7"/>
      <c r="C12" s="4" t="s">
        <v>1</v>
      </c>
      <c r="D12" s="4" t="s">
        <v>20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11</v>
      </c>
      <c r="K12" s="11" t="s">
        <v>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</row>
    <row r="13" spans="1:726" x14ac:dyDescent="0.25">
      <c r="A13" s="3" t="s">
        <v>18</v>
      </c>
      <c r="B13" s="9" t="s">
        <v>16</v>
      </c>
      <c r="C13" s="14" t="s">
        <v>3</v>
      </c>
      <c r="D13" s="16" t="s">
        <v>13</v>
      </c>
      <c r="E13" s="18">
        <v>171862.82716799999</v>
      </c>
      <c r="F13" s="18">
        <v>178817.73493549999</v>
      </c>
      <c r="G13" s="18">
        <v>83530.109955199994</v>
      </c>
      <c r="H13" s="18">
        <v>81645.884934999995</v>
      </c>
      <c r="I13" s="18">
        <v>81258.506259999995</v>
      </c>
      <c r="J13" s="18">
        <v>-2592.1185099999998</v>
      </c>
      <c r="K13" s="19">
        <v>594522.94474369998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</row>
    <row r="14" spans="1:726" x14ac:dyDescent="0.25">
      <c r="A14" s="8"/>
      <c r="B14" s="6"/>
      <c r="C14" s="12"/>
      <c r="D14" s="16" t="s">
        <v>14</v>
      </c>
      <c r="E14" s="18">
        <v>-174000</v>
      </c>
      <c r="F14" s="18">
        <v>-180000</v>
      </c>
      <c r="G14" s="18">
        <v>-85000</v>
      </c>
      <c r="H14" s="18">
        <v>-84000</v>
      </c>
      <c r="I14" s="18">
        <v>-84500</v>
      </c>
      <c r="J14" s="18"/>
      <c r="K14" s="19">
        <v>-607500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</row>
    <row r="15" spans="1:726" x14ac:dyDescent="0.25">
      <c r="A15" s="8"/>
      <c r="B15" s="6"/>
      <c r="C15" s="12"/>
      <c r="D15" s="17" t="s">
        <v>5</v>
      </c>
      <c r="E15" s="20">
        <v>-2137.1728320000002</v>
      </c>
      <c r="F15" s="20">
        <v>-1182.2650645000001</v>
      </c>
      <c r="G15" s="20">
        <v>-1469.8900447999999</v>
      </c>
      <c r="H15" s="20">
        <v>-2354.115065</v>
      </c>
      <c r="I15" s="20">
        <v>-3241.4937399999999</v>
      </c>
      <c r="J15" s="20">
        <v>-2592.1185099999998</v>
      </c>
      <c r="K15" s="19">
        <v>-12977.0552563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</row>
    <row r="16" spans="1:726" x14ac:dyDescent="0.25">
      <c r="A16" s="3" t="s">
        <v>19</v>
      </c>
      <c r="B16" s="9" t="s">
        <v>17</v>
      </c>
      <c r="C16" s="14" t="s">
        <v>3</v>
      </c>
      <c r="D16" s="16" t="s">
        <v>12</v>
      </c>
      <c r="E16" s="18">
        <v>-4991532</v>
      </c>
      <c r="F16" s="18">
        <v>-4497252</v>
      </c>
      <c r="G16" s="18">
        <v>-3750996</v>
      </c>
      <c r="H16" s="18">
        <v>-3129084</v>
      </c>
      <c r="I16" s="18">
        <v>-2610060</v>
      </c>
      <c r="J16" s="18"/>
      <c r="K16" s="19">
        <v>-18978924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</row>
    <row r="17" spans="1:12" x14ac:dyDescent="0.25">
      <c r="A17" s="8"/>
      <c r="B17" s="6"/>
      <c r="C17" s="12"/>
      <c r="D17" s="16" t="s">
        <v>14</v>
      </c>
      <c r="E17" s="18">
        <v>1168996</v>
      </c>
      <c r="F17" s="18">
        <v>868992</v>
      </c>
      <c r="G17" s="18">
        <v>658996</v>
      </c>
      <c r="H17" s="18">
        <v>598920</v>
      </c>
      <c r="I17" s="18">
        <v>633992</v>
      </c>
      <c r="J17" s="18"/>
      <c r="K17" s="19">
        <v>3929896</v>
      </c>
      <c r="L17"/>
    </row>
    <row r="18" spans="1:12" x14ac:dyDescent="0.25">
      <c r="A18" s="8"/>
      <c r="B18" s="6"/>
      <c r="C18" s="12"/>
      <c r="D18" s="17" t="s">
        <v>5</v>
      </c>
      <c r="E18" s="20">
        <v>-3822536</v>
      </c>
      <c r="F18" s="20">
        <v>-3628260</v>
      </c>
      <c r="G18" s="20">
        <v>-3092000</v>
      </c>
      <c r="H18" s="20">
        <v>-2530164</v>
      </c>
      <c r="I18" s="20">
        <v>-1976068</v>
      </c>
      <c r="J18" s="20"/>
      <c r="K18" s="19">
        <v>-15049028</v>
      </c>
      <c r="L18"/>
    </row>
    <row r="19" spans="1:12" x14ac:dyDescent="0.25">
      <c r="A19" s="15" t="s">
        <v>4</v>
      </c>
      <c r="B19" s="13"/>
      <c r="C19" s="13"/>
      <c r="D19" s="10"/>
      <c r="E19" s="21">
        <v>-3824673.1728320001</v>
      </c>
      <c r="F19" s="21">
        <v>-3629442.2650644998</v>
      </c>
      <c r="G19" s="21">
        <v>-3093469.8900448</v>
      </c>
      <c r="H19" s="21">
        <v>-2532518.115065</v>
      </c>
      <c r="I19" s="21">
        <v>-1979309.4937400001</v>
      </c>
      <c r="J19" s="21">
        <v>-2592.1185099999998</v>
      </c>
      <c r="K19" s="22">
        <v>-15062005.0552563</v>
      </c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</row>
    <row r="23" spans="1:12" x14ac:dyDescent="0.25">
      <c r="A23"/>
      <c r="B23"/>
      <c r="C23"/>
      <c r="D23"/>
      <c r="E23"/>
      <c r="F23"/>
      <c r="G23"/>
      <c r="H23"/>
    </row>
    <row r="24" spans="1:12" x14ac:dyDescent="0.25">
      <c r="A24"/>
      <c r="B24"/>
      <c r="C24"/>
      <c r="D24"/>
      <c r="E24"/>
      <c r="F24"/>
      <c r="G24"/>
      <c r="H24"/>
    </row>
    <row r="25" spans="1:12" x14ac:dyDescent="0.25">
      <c r="A25"/>
      <c r="B25"/>
      <c r="C25"/>
      <c r="D25"/>
      <c r="E25"/>
      <c r="F25"/>
      <c r="G25"/>
      <c r="H25"/>
    </row>
    <row r="26" spans="1:12" x14ac:dyDescent="0.25">
      <c r="A26"/>
      <c r="B26"/>
      <c r="C26"/>
      <c r="D26"/>
      <c r="E26"/>
      <c r="F26"/>
      <c r="G26"/>
      <c r="H26"/>
    </row>
    <row r="27" spans="1:12" x14ac:dyDescent="0.25">
      <c r="A27"/>
      <c r="B27"/>
      <c r="C27"/>
      <c r="D27"/>
      <c r="E27"/>
      <c r="F27"/>
      <c r="G27"/>
      <c r="H27"/>
    </row>
    <row r="28" spans="1:12" x14ac:dyDescent="0.25">
      <c r="A28"/>
      <c r="B28"/>
      <c r="C28"/>
      <c r="D28"/>
      <c r="E28"/>
      <c r="F28"/>
      <c r="G28"/>
      <c r="H28"/>
    </row>
    <row r="29" spans="1:12" x14ac:dyDescent="0.25">
      <c r="A29"/>
      <c r="B29"/>
      <c r="C29"/>
      <c r="D29"/>
      <c r="E29"/>
      <c r="F29"/>
      <c r="G29"/>
      <c r="H29"/>
    </row>
    <row r="30" spans="1:12" x14ac:dyDescent="0.25">
      <c r="A30"/>
      <c r="B30"/>
      <c r="C30"/>
      <c r="D30"/>
      <c r="E30"/>
      <c r="F30"/>
      <c r="G30"/>
      <c r="H30"/>
    </row>
    <row r="31" spans="1:12" x14ac:dyDescent="0.25">
      <c r="A31"/>
      <c r="B31"/>
      <c r="C31"/>
      <c r="D31"/>
      <c r="E31"/>
      <c r="F31"/>
      <c r="G31"/>
      <c r="H31"/>
    </row>
    <row r="32" spans="1:12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</row>
    <row r="44" spans="1:8" x14ac:dyDescent="0.25">
      <c r="A44"/>
      <c r="B44"/>
      <c r="C44"/>
      <c r="D44"/>
      <c r="E44"/>
    </row>
    <row r="45" spans="1:8" x14ac:dyDescent="0.25">
      <c r="A45"/>
      <c r="B45"/>
      <c r="C45"/>
      <c r="D45"/>
      <c r="E45"/>
    </row>
    <row r="46" spans="1:8" x14ac:dyDescent="0.25">
      <c r="A46"/>
      <c r="B46"/>
      <c r="C46"/>
      <c r="D46"/>
      <c r="E46"/>
    </row>
    <row r="47" spans="1:8" x14ac:dyDescent="0.25">
      <c r="A47"/>
      <c r="B47"/>
      <c r="C47"/>
      <c r="D47"/>
      <c r="E47"/>
    </row>
    <row r="48" spans="1:8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2.xml><?xml version="1.0" encoding="utf-8"?>
<Application xmlns="http://www.sap.com/cof/excel/application">
  <Version>2</Version>
  <Revision>2.7.401.87606</Revision>
</Applicatio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54266-0271-476C-8716-6833A47DCB3E}">
  <ds:schemaRefs>
    <ds:schemaRef ds:uri="http://purl.org/dc/elements/1.1/"/>
    <ds:schemaRef ds:uri="http://schemas.microsoft.com/office/2006/metadata/properties"/>
    <ds:schemaRef ds:uri="3a6ed07f-74d3-4d6b-b2d6-faf8761c8676"/>
    <ds:schemaRef ds:uri="C2952A52-8A0A-49DD-9489-84516BF5EFD0"/>
    <ds:schemaRef ds:uri="c85253b9-0a55-49a1-98ad-b5b6252d7079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b86ae58-4ff9-4300-8876-bb89783e48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D5A824-8685-4787-9EB1-A7CA0A0A5B48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704F1D12-84B6-4C23-9378-60EBE7EDF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18FC05-F0D1-466D-BFA3-791A8005E3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Rev and Exp</vt:lpstr>
      <vt:lpstr>Rate Base</vt:lpstr>
      <vt:lpstr>Used for Insurance Expense</vt:lpstr>
      <vt:lpstr>Email Support</vt:lpstr>
      <vt:lpstr>SAPCrosstab1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Vuppala, Raj</dc:creator>
  <cp:lastModifiedBy>Adams, Starr</cp:lastModifiedBy>
  <dcterms:created xsi:type="dcterms:W3CDTF">2015-08-04T13:43:36Z</dcterms:created>
  <dcterms:modified xsi:type="dcterms:W3CDTF">2021-05-07T16:31:08Z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0x0101006B71B695E64A9C42AC39FC4338BD253D</vt:lpwstr>
  </property>
  <property fmtid="{D5CDD505-2E9C-101B-9397-08002B2CF9AE}" pid="4" name="CofWorkbookId">
    <vt:lpwstr>6a9f3f57-bd80-4301-9d08-65104376e66d</vt:lpwstr>
  </property>
</Properties>
</file>