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showInkAnnotation="0" defaultThemeVersion="124226"/>
  <xr:revisionPtr revIDLastSave="0" documentId="13_ncr:1_{45B87572-9384-43A2-865A-49718F86B5DE}" xr6:coauthVersionLast="45" xr6:coauthVersionMax="46" xr10:uidLastSave="{00000000-0000-0000-0000-000000000000}"/>
  <bookViews>
    <workbookView xWindow="30315" yWindow="705" windowWidth="24615" windowHeight="11025" activeTab="2" xr2:uid="{00000000-000D-0000-FFFF-FFFF00000000}"/>
  </bookViews>
  <sheets>
    <sheet name="Exhibit KF-5 - Combined " sheetId="9" r:id="rId1"/>
    <sheet name="Exhibit KF-5 - FPL" sheetId="6" r:id="rId2"/>
    <sheet name="Exhibit KF-5 - Gulf" sheetId="10" r:id="rId3"/>
  </sheets>
  <externalReferences>
    <externalReference r:id="rId4"/>
    <externalReference r:id="rId5"/>
  </externalReferences>
  <definedNames>
    <definedName name="\0" localSheetId="0">'[1]Input 1'!#REF!</definedName>
    <definedName name="\0" localSheetId="2">'[1]Input 1'!#REF!</definedName>
    <definedName name="\0">'[1]Input 1'!#REF!</definedName>
    <definedName name="\d" localSheetId="0">'[1]Input 1'!#REF!</definedName>
    <definedName name="\d" localSheetId="2">'[1]Input 1'!#REF!</definedName>
    <definedName name="\d">'[1]Input 1'!#REF!</definedName>
    <definedName name="\h" localSheetId="0">'[1]Input 1'!#REF!</definedName>
    <definedName name="\h" localSheetId="2">'[1]Input 1'!#REF!</definedName>
    <definedName name="\h">'[1]Input 1'!#REF!</definedName>
    <definedName name="\l" localSheetId="0">'[1]Input 1'!#REF!</definedName>
    <definedName name="\l" localSheetId="2">'[1]Input 1'!#REF!</definedName>
    <definedName name="\l">'[1]Input 1'!#REF!</definedName>
    <definedName name="\p" localSheetId="0">'[1]Monthly Accrual'!#REF!</definedName>
    <definedName name="\p" localSheetId="2">'[1]Monthly Accrual'!#REF!</definedName>
    <definedName name="\p">'[1]Monthly Accrual'!#REF!</definedName>
    <definedName name="\s" localSheetId="0">'[1]Input 1'!#REF!</definedName>
    <definedName name="\s" localSheetId="2">'[1]Input 1'!#REF!</definedName>
    <definedName name="\s">'[1]Input 1'!#REF!</definedName>
    <definedName name="_qSL1">'[2]Pg 1&amp;2 - Inflation &amp; Gen Assump'!$G$97</definedName>
    <definedName name="_qSL2">'[2]Pg 1&amp;2 - Inflation &amp; Gen Assump'!$H$97</definedName>
    <definedName name="_qTP3">'[2]Pg 1&amp;2 - Inflation &amp; Gen Assump'!$E$97</definedName>
    <definedName name="_qTP4">'[2]Pg 1&amp;2 - Inflation &amp; Gen Assump'!$F$97</definedName>
    <definedName name="aqSL1" localSheetId="0">#REF!</definedName>
    <definedName name="aqSL1" localSheetId="2">#REF!</definedName>
    <definedName name="aqSL1">#REF!</definedName>
    <definedName name="aqSL2" localSheetId="0">#REF!</definedName>
    <definedName name="aqSL2" localSheetId="2">#REF!</definedName>
    <definedName name="aqSL2">#REF!</definedName>
    <definedName name="aqTP3" localSheetId="0">#REF!</definedName>
    <definedName name="aqTP3" localSheetId="2">#REF!</definedName>
    <definedName name="aqTP3">#REF!</definedName>
    <definedName name="aqTP4" localSheetId="0">#REF!</definedName>
    <definedName name="aqTP4" localSheetId="2">#REF!</definedName>
    <definedName name="aqTP4">#REF!</definedName>
    <definedName name="Ct" localSheetId="0">#REF!</definedName>
    <definedName name="Ct" localSheetId="2">#REF!</definedName>
    <definedName name="Ct">#REF!</definedName>
    <definedName name="ern">'[2]Pg 1&amp;2 - Inflation &amp; Gen Assump'!$G$93</definedName>
    <definedName name="ERNM">'[2]Pg 1&amp;2 - Inflation &amp; Gen Assump'!$H$93</definedName>
    <definedName name="erq">'[2]Pg 1&amp;2 - Inflation &amp; Gen Assump'!$G$92</definedName>
    <definedName name="ERQM">'[2]Pg 1&amp;2 - Inflation &amp; Gen Assump'!$H$92</definedName>
    <definedName name="FPL" localSheetId="0">#REF!</definedName>
    <definedName name="FPL" localSheetId="2">#REF!</definedName>
    <definedName name="FPL">#REF!</definedName>
    <definedName name="FPLSHARE">'[2]Pg 1&amp;2 - Inflation &amp; Gen Assump'!$F$88</definedName>
    <definedName name="j" localSheetId="0">#REF!</definedName>
    <definedName name="j" localSheetId="2">#REF!</definedName>
    <definedName name="j">#REF!</definedName>
    <definedName name="LOCATE" localSheetId="0">'[1]Input 1'!#REF!</definedName>
    <definedName name="LOCATE" localSheetId="2">'[1]Input 1'!#REF!</definedName>
    <definedName name="LOCATE">'[1]Input 1'!#REF!</definedName>
    <definedName name="NQ_AR" localSheetId="0">#REF!</definedName>
    <definedName name="NQ_AR" localSheetId="2">#REF!</definedName>
    <definedName name="NQ_AR">#REF!</definedName>
    <definedName name="_xlnm.Print_Area" localSheetId="0">'Exhibit KF-5 - Combined '!$A$1:$H$66</definedName>
    <definedName name="_xlnm.Print_Area" localSheetId="1">'Exhibit KF-5 - FPL'!$A$1:$H$53</definedName>
    <definedName name="_xlnm.Print_Area" localSheetId="2">'Exhibit KF-5 - Gulf'!$A$1:$H$38</definedName>
    <definedName name="PSL_II" localSheetId="0">#REF!</definedName>
    <definedName name="PSL_II" localSheetId="2">#REF!</definedName>
    <definedName name="PSL_II">#REF!</definedName>
    <definedName name="Q_AR" localSheetId="0">#REF!</definedName>
    <definedName name="Q_AR" localSheetId="2">#REF!</definedName>
    <definedName name="Q_AR">#REF!</definedName>
    <definedName name="QAR" localSheetId="0">#REF!</definedName>
    <definedName name="QAR" localSheetId="2">#REF!</definedName>
    <definedName name="QAR">#REF!</definedName>
    <definedName name="t">'[2]Pg 1&amp;2 - Inflation &amp; Gen Assump'!$F$89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6" l="1"/>
  <c r="H40" i="6"/>
  <c r="H38" i="6"/>
  <c r="F42" i="6"/>
  <c r="F37" i="6"/>
  <c r="F39" i="6" s="1"/>
  <c r="H37" i="6" l="1"/>
  <c r="F43" i="6"/>
  <c r="G43" i="6" l="1"/>
  <c r="G42" i="6"/>
  <c r="F36" i="9" l="1"/>
  <c r="F42" i="9" s="1"/>
  <c r="F41" i="9"/>
  <c r="H53" i="9" l="1"/>
  <c r="H52" i="9"/>
  <c r="H50" i="9"/>
  <c r="H49" i="9"/>
  <c r="H48" i="9"/>
  <c r="H47" i="9"/>
  <c r="H46" i="9"/>
  <c r="E41" i="9"/>
  <c r="G11" i="9"/>
  <c r="G14" i="10" l="1"/>
  <c r="G15" i="10"/>
  <c r="F54" i="9" l="1"/>
  <c r="E54" i="9"/>
  <c r="G50" i="9"/>
  <c r="F50" i="9"/>
  <c r="E50" i="9"/>
  <c r="E55" i="9" s="1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7" i="9"/>
  <c r="G41" i="9" s="1"/>
  <c r="G38" i="9"/>
  <c r="G39" i="9"/>
  <c r="G40" i="9"/>
  <c r="G12" i="9" l="1"/>
  <c r="G36" i="9" s="1"/>
  <c r="G42" i="9" s="1"/>
  <c r="F22" i="10" l="1"/>
  <c r="E22" i="10"/>
  <c r="F18" i="10"/>
  <c r="F23" i="10" s="1"/>
  <c r="E18" i="10"/>
  <c r="E23" i="10" s="1"/>
  <c r="F31" i="6" l="1"/>
  <c r="F33" i="6" s="1"/>
  <c r="E31" i="6"/>
  <c r="E33" i="6" s="1"/>
  <c r="E36" i="9"/>
  <c r="E39" i="6"/>
  <c r="E29" i="10"/>
  <c r="E31" i="10" s="1"/>
  <c r="F29" i="10"/>
  <c r="F31" i="10" s="1"/>
  <c r="E42" i="6" l="1"/>
  <c r="E43" i="6"/>
  <c r="E42" i="9"/>
  <c r="G51" i="9" l="1"/>
  <c r="H51" i="9" l="1"/>
  <c r="G54" i="9"/>
  <c r="G55" i="9"/>
  <c r="G28" i="10"/>
  <c r="G30" i="10"/>
  <c r="G27" i="10"/>
  <c r="H54" i="9" l="1"/>
  <c r="H55" i="9" s="1"/>
  <c r="G29" i="10"/>
  <c r="G31" i="10" s="1"/>
  <c r="H39" i="6"/>
  <c r="F55" i="9"/>
  <c r="H42" i="6" l="1"/>
  <c r="H43" i="6"/>
  <c r="G28" i="6"/>
  <c r="A12" i="10" l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G30" i="6" l="1"/>
  <c r="G32" i="6"/>
  <c r="G13" i="10"/>
  <c r="G16" i="10"/>
  <c r="G17" i="10"/>
  <c r="G19" i="10"/>
  <c r="G20" i="10"/>
  <c r="G21" i="10"/>
  <c r="G22" i="10" l="1"/>
  <c r="G12" i="10" l="1"/>
  <c r="G11" i="10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9" i="6"/>
  <c r="G11" i="6"/>
  <c r="G18" i="10" l="1"/>
  <c r="G23" i="10" s="1"/>
  <c r="G31" i="6"/>
  <c r="G33" i="6" s="1"/>
</calcChain>
</file>

<file path=xl/sharedStrings.xml><?xml version="1.0" encoding="utf-8"?>
<sst xmlns="http://schemas.openxmlformats.org/spreadsheetml/2006/main" count="335" uniqueCount="94">
  <si>
    <t>FLORIDA POWER &amp; LIGHT COMPANY (CONSOLIDATED)</t>
  </si>
  <si>
    <t>2022 AND 2023 DISMANTLEMENT ACCRUAL COMPANY ADJUSTMENT</t>
  </si>
  <si>
    <t>Increase/</t>
  </si>
  <si>
    <t>(Decrease)</t>
  </si>
  <si>
    <t>Proposed</t>
  </si>
  <si>
    <t>in Annual</t>
  </si>
  <si>
    <t>Line</t>
  </si>
  <si>
    <t>Currently Approved</t>
  </si>
  <si>
    <t>Annual Accrual</t>
  </si>
  <si>
    <t xml:space="preserve">Dismantlement </t>
  </si>
  <si>
    <t>No.</t>
  </si>
  <si>
    <t>Base/Clause</t>
  </si>
  <si>
    <t>Function</t>
  </si>
  <si>
    <t>Effective 1/1/2022</t>
  </si>
  <si>
    <t>Accrual</t>
  </si>
  <si>
    <t>Cape Canaveral</t>
  </si>
  <si>
    <t>Base</t>
  </si>
  <si>
    <t>Other</t>
  </si>
  <si>
    <t>Dania Beach</t>
  </si>
  <si>
    <t>Ft. Myers</t>
  </si>
  <si>
    <t>Lauderdale</t>
  </si>
  <si>
    <t>Manatee</t>
  </si>
  <si>
    <t>Martin</t>
  </si>
  <si>
    <t>Okeechobee</t>
  </si>
  <si>
    <t>Pace/Pea Ridge Cogen</t>
  </si>
  <si>
    <t xml:space="preserve">Perdido Landfill </t>
  </si>
  <si>
    <t>Port Everglades</t>
  </si>
  <si>
    <t>Riviera Beach</t>
  </si>
  <si>
    <t>Sanford</t>
  </si>
  <si>
    <t>Solar</t>
  </si>
  <si>
    <t>Turkey Point</t>
  </si>
  <si>
    <t>West County Energy Center</t>
  </si>
  <si>
    <t>Cedar Bay</t>
  </si>
  <si>
    <t>Steam</t>
  </si>
  <si>
    <t>Crist</t>
  </si>
  <si>
    <t xml:space="preserve">Daniel </t>
  </si>
  <si>
    <t>Scherer</t>
  </si>
  <si>
    <r>
      <t>Scherer - Unit 4 (Coal Combustion Residuals)</t>
    </r>
    <r>
      <rPr>
        <vertAlign val="superscript"/>
        <sz val="11"/>
        <color theme="1"/>
        <rFont val="Calibri"/>
        <family val="2"/>
        <scheme val="minor"/>
      </rPr>
      <t>3</t>
    </r>
  </si>
  <si>
    <t>St. Johns River Power Plant</t>
  </si>
  <si>
    <r>
      <t xml:space="preserve">Solar </t>
    </r>
    <r>
      <rPr>
        <vertAlign val="superscript"/>
        <sz val="11"/>
        <color theme="1"/>
        <rFont val="Calibri"/>
        <family val="2"/>
        <scheme val="minor"/>
      </rPr>
      <t>5</t>
    </r>
  </si>
  <si>
    <t>Clause</t>
  </si>
  <si>
    <t>Scherer - Unit 3 (Coal Combustion Residuals)</t>
  </si>
  <si>
    <t>Total Increase in Clause Dismantlement Accrual</t>
  </si>
  <si>
    <t>Total Increase in Dismantlement Accruals</t>
  </si>
  <si>
    <t>Company</t>
  </si>
  <si>
    <t>Clause/Base</t>
  </si>
  <si>
    <t>12/31/21
Estimated Reserve
(Pre-Transfers)</t>
  </si>
  <si>
    <t>12/31/21
Estimated Reserve
(Post-Transfers)</t>
  </si>
  <si>
    <t>FPL</t>
  </si>
  <si>
    <t>Gulf</t>
  </si>
  <si>
    <t>Subtotal - Transfers Between Functions (Base)</t>
  </si>
  <si>
    <t>Subtotal - Transfers Between Functions (Clause)</t>
  </si>
  <si>
    <t>Total Dismantlement Reserve Transfers</t>
  </si>
  <si>
    <t>Notes:</t>
  </si>
  <si>
    <t>GULF POWER COMPANY (AS A SEPARATE RATEMAKING ENTITY)</t>
  </si>
  <si>
    <t>Total</t>
  </si>
  <si>
    <t>Proposed Transfers</t>
  </si>
  <si>
    <t>Gulf - Transfers Between Functions (Clause)</t>
  </si>
  <si>
    <t>FLORIDA POWER &amp; LIGHT COMPANY (AS A SEPARATE RATEMAKING ENTITY)</t>
  </si>
  <si>
    <t>Total Increase in Dismantlement Accrual</t>
  </si>
  <si>
    <t>Manatee &amp; Energy Storage</t>
  </si>
  <si>
    <r>
      <t xml:space="preserve">Total Increase in Base Rate Dismantlement Accrual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</si>
  <si>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 xml:space="preserve">Total Increase in Base Rate Dismantlement Accrual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</si>
  <si>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Scherer - Unit 4 (Coal Combustion Residuals)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</si>
  <si>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Total Increase in Base Rate Dismantlement Accrual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</si>
  <si>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Plant Site </t>
    </r>
    <r>
      <rPr>
        <vertAlign val="superscript"/>
        <sz val="11"/>
        <rFont val="Arial"/>
        <family val="2"/>
      </rPr>
      <t>1</t>
    </r>
  </si>
  <si>
    <r>
      <t xml:space="preserve">Annual Accrual </t>
    </r>
    <r>
      <rPr>
        <vertAlign val="superscript"/>
        <sz val="11"/>
        <rFont val="Arial"/>
        <family val="2"/>
      </rPr>
      <t>2</t>
    </r>
  </si>
  <si>
    <r>
      <t xml:space="preserve">Proposed Reserve Transfers  </t>
    </r>
    <r>
      <rPr>
        <vertAlign val="superscript"/>
        <sz val="11"/>
        <color theme="1"/>
        <rFont val="Calibri"/>
        <family val="2"/>
        <scheme val="minor"/>
      </rPr>
      <t>6, 7</t>
    </r>
  </si>
  <si>
    <r>
      <t xml:space="preserve">Transfer of Scherer Unit 4 Coal Ash Reserve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</si>
  <si>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Other </t>
    </r>
    <r>
      <rPr>
        <vertAlign val="superscript"/>
        <sz val="11"/>
        <color theme="1"/>
        <rFont val="Calibri"/>
        <family val="2"/>
        <scheme val="minor"/>
      </rPr>
      <t>7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</si>
  <si>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Solar includes Martin, Desoto and Space Coast recovered through the Environmental Cost Recovery Clause per FPSC Order No. 08-0491-PAA-EI.</t>
    </r>
  </si>
  <si>
    <r>
      <t>7</t>
    </r>
    <r>
      <rPr>
        <sz val="11"/>
        <color theme="1"/>
        <rFont val="Calibri"/>
        <family val="2"/>
        <scheme val="minor"/>
      </rPr>
      <t xml:space="preserve"> Dismantlement reserve transfers between Steam and Other total $112.7 million.</t>
    </r>
  </si>
  <si>
    <r>
      <t>Plant Site</t>
    </r>
    <r>
      <rPr>
        <b/>
        <vertAlign val="superscript"/>
        <sz val="11"/>
        <rFont val="Arial"/>
        <family val="2"/>
      </rPr>
      <t>1</t>
    </r>
  </si>
  <si>
    <r>
      <t xml:space="preserve">Annual Accrual </t>
    </r>
    <r>
      <rPr>
        <b/>
        <vertAlign val="superscript"/>
        <sz val="11"/>
        <rFont val="Arial"/>
        <family val="2"/>
      </rPr>
      <t>2</t>
    </r>
  </si>
  <si>
    <r>
      <t>Transfer of Scherer Unit 4 Coal Ash Reserve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</si>
  <si>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Subtotal - Transfers Between Functions (Base )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</si>
  <si>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FPL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</si>
  <si>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Plant Site </t>
    </r>
    <r>
      <rPr>
        <b/>
        <vertAlign val="superscript"/>
        <sz val="11"/>
        <rFont val="Arial"/>
        <family val="2"/>
      </rPr>
      <t>1</t>
    </r>
  </si>
  <si>
    <r>
      <t xml:space="preserve">Subtotal - Transfers Between Functions (Base)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</si>
  <si>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See FPL's 2021 Dismantlement Study at Exhibit JTK-1 for further detail regarding sites added since the 2016 Dismantlement Study.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</si>
  <si>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FPL accrual amount approved by Order No. PSC-16-0560-AS-EI in Docket No. 160021-EI.  Gulf accrual amount approved by Order No. PSC-17-0178-S-EI in Docket No. 160170-EI.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</si>
  <si>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FPL is requesting to move the Scherer coal ash dismantlement reserve and the related accrual from base to the ECRC beginning January 1, 2022.</t>
    </r>
  </si>
  <si>
    <r>
      <rPr>
        <vertAlign val="superscript"/>
        <sz val="12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After-tax amount of accrual increase is reflected as a Per Book Company Adjustment to Net Operating Income for both the 2022 Test Year and 2023 Subsequent Year.</t>
    </r>
  </si>
  <si>
    <r>
      <t>6</t>
    </r>
    <r>
      <rPr>
        <sz val="11"/>
        <color theme="1"/>
        <rFont val="Calibri"/>
        <family val="2"/>
        <scheme val="minor"/>
      </rPr>
      <t xml:space="preserve"> Dismantlement reserve transfers between functions requested by FPL.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</si>
  <si>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FPL accrual amount approved by Order No. PSC-16-0560-AS-EI in Docket No. 160021-EI.  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</si>
  <si>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Solar includes Martin, Desoto and Space Coast recovered through the Environmental Cost Recovery Clause per FPSC Order No. 08-0491-PAA-EI.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</si>
  <si>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See Gulf's 2021 Dismantlement Study filed at Exhibit JTK-1 for further detail regarding sites added since 2016 Dismantlement Study.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</si>
  <si>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Gulf accrual amount approved by Order No. PSC-17-0178-S-EI in Docket No. 160170-EI.</t>
    </r>
  </si>
  <si>
    <r>
      <rPr>
        <vertAlign val="superscript"/>
        <sz val="12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After-tax amount of accrual increase is reflected as a Per Book Company Adjustment to Net Operating Income for both the 2022 Test Year and 2023 Subsequent Year.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</si>
  <si>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Dismantlement reserve transfers between functions requested by Gulf. </t>
    </r>
  </si>
  <si>
    <t xml:space="preserve">     20210015-EI     </t>
  </si>
  <si>
    <t xml:space="preserve">     FPL 047028</t>
  </si>
  <si>
    <t xml:space="preserve">     FPL 047029</t>
  </si>
  <si>
    <t xml:space="preserve">     FPL 047030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</si>
</sst>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00_)"/>
    <numFmt numFmtId="166" formatCode="0."/>
    <numFmt numFmtId="167" formatCode="m\o\n\th\ d\,\ yyyy"/>
    <numFmt numFmtId="168" formatCode="#.00"/>
    <numFmt numFmtId="169" formatCode="#."/>
    <numFmt numFmtId="170" formatCode="0.00_)"/>
    <numFmt numFmtId="171" formatCode="0.0_)"/>
    <numFmt numFmtId="172" formatCode="0.000000"/>
    <numFmt numFmtId="173" formatCode="0_)"/>
    <numFmt numFmtId="174" formatCode="General_)"/>
    <numFmt numFmtId="175" formatCode="_(&quot;$&quot;* #,##0_);_(&quot;$&quot;* \(#,##0\);_(&quot;$&quot;* &quot;-&quot;??_);_(@_)"/>
    <numFmt numFmtId="176" formatCode="_(* #,##0_);_(* \(#,##0\);_(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?? ??"/>
      <family val="1"/>
      <charset val="128"/>
    </font>
    <font>
      <sz val="12"/>
      <color rgb="FF9C0006"/>
      <name val="Calibri"/>
      <family val="2"/>
      <scheme val="minor"/>
    </font>
    <font>
      <sz val="11"/>
      <name val="Tms Rmn"/>
      <family val="1"/>
    </font>
    <font>
      <sz val="11"/>
      <name val="Arial"/>
      <family val="2"/>
    </font>
    <font>
      <sz val="1"/>
      <color indexed="8"/>
      <name val="Courier"/>
      <family val="3"/>
    </font>
    <font>
      <sz val="12"/>
      <name val="SWISS"/>
    </font>
    <font>
      <i/>
      <sz val="11"/>
      <color indexed="55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0"/>
      <color indexed="17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0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4"/>
      <name val="MS Sans Serif"/>
      <family val="2"/>
    </font>
    <font>
      <sz val="8"/>
      <name val="Times New Roman"/>
      <family val="1"/>
    </font>
    <font>
      <sz val="10"/>
      <name val="ＭＳ 明朝"/>
      <family val="1"/>
      <charset val="128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color rgb="FF000000"/>
      <name val="Times New Roman"/>
      <family val="1"/>
    </font>
    <font>
      <sz val="12"/>
      <name val="Helv"/>
    </font>
    <font>
      <sz val="10"/>
      <name val="Courier"/>
      <family val="3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20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164" fontId="9" fillId="0" borderId="0"/>
    <xf numFmtId="164" fontId="8" fillId="0" borderId="0"/>
    <xf numFmtId="164" fontId="10" fillId="3" borderId="0" applyNumberFormat="0" applyBorder="0" applyAlignment="0" applyProtection="0"/>
    <xf numFmtId="164" fontId="5" fillId="6" borderId="2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164" fontId="5" fillId="6" borderId="2" applyNumberFormat="0" applyAlignment="0" applyProtection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3" fillId="0" borderId="0">
      <protection locked="0"/>
    </xf>
    <xf numFmtId="164" fontId="14" fillId="0" borderId="0" applyFont="0" applyFill="0" applyBorder="0" applyAlignment="0" applyProtection="0"/>
    <xf numFmtId="168" fontId="13" fillId="0" borderId="0">
      <protection locked="0"/>
    </xf>
    <xf numFmtId="164" fontId="2" fillId="2" borderId="0" applyNumberFormat="0" applyBorder="0" applyAlignment="0" applyProtection="0"/>
    <xf numFmtId="9" fontId="15" fillId="7" borderId="0" applyNumberFormat="0" applyFill="0" applyBorder="0" applyAlignment="0" applyProtection="0"/>
    <xf numFmtId="169" fontId="16" fillId="0" borderId="0">
      <protection locked="0"/>
    </xf>
    <xf numFmtId="169" fontId="16" fillId="0" borderId="0">
      <protection locked="0"/>
    </xf>
    <xf numFmtId="0" fontId="17" fillId="0" borderId="0" applyNumberFormat="0" applyFill="0" applyBorder="0" applyAlignment="0" applyProtection="0"/>
    <xf numFmtId="164" fontId="4" fillId="5" borderId="1" applyNumberFormat="0" applyAlignment="0" applyProtection="0"/>
    <xf numFmtId="0" fontId="4" fillId="5" borderId="1" applyNumberFormat="0" applyAlignment="0" applyProtection="0"/>
    <xf numFmtId="0" fontId="4" fillId="5" borderId="1" applyNumberFormat="0" applyAlignment="0" applyProtection="0"/>
    <xf numFmtId="164" fontId="4" fillId="5" borderId="1" applyNumberFormat="0" applyAlignment="0" applyProtection="0"/>
    <xf numFmtId="164" fontId="18" fillId="0" borderId="0"/>
    <xf numFmtId="164" fontId="18" fillId="0" borderId="0"/>
    <xf numFmtId="164" fontId="18" fillId="0" borderId="0"/>
    <xf numFmtId="164" fontId="3" fillId="4" borderId="0" applyNumberFormat="0" applyBorder="0" applyAlignment="0" applyProtection="0"/>
    <xf numFmtId="37" fontId="19" fillId="0" borderId="0"/>
    <xf numFmtId="170" fontId="20" fillId="0" borderId="0"/>
    <xf numFmtId="170" fontId="21" fillId="0" borderId="3"/>
    <xf numFmtId="171" fontId="22" fillId="0" borderId="4" applyNumberFormat="0" applyBorder="0">
      <protection locked="0"/>
    </xf>
    <xf numFmtId="171" fontId="22" fillId="0" borderId="4" applyNumberFormat="0" applyBorder="0">
      <protection locked="0"/>
    </xf>
    <xf numFmtId="171" fontId="22" fillId="0" borderId="4" applyNumberFormat="0" applyBorder="0">
      <protection locked="0"/>
    </xf>
    <xf numFmtId="171" fontId="22" fillId="0" borderId="4" applyNumberFormat="0" applyBorder="0">
      <protection locked="0"/>
    </xf>
    <xf numFmtId="171" fontId="22" fillId="0" borderId="4" applyNumberFormat="0" applyBorder="0">
      <protection locked="0"/>
    </xf>
    <xf numFmtId="164" fontId="23" fillId="0" borderId="0" applyNumberFormat="0" applyAlignment="0">
      <alignment horizontal="center"/>
    </xf>
    <xf numFmtId="164" fontId="23" fillId="0" borderId="0" applyNumberFormat="0" applyAlignment="0">
      <alignment horizontal="center"/>
    </xf>
    <xf numFmtId="171" fontId="24" fillId="0" borderId="0" applyNumberFormat="0" applyAlignment="0"/>
    <xf numFmtId="171" fontId="25" fillId="0" borderId="0" applyNumberFormat="0"/>
    <xf numFmtId="164" fontId="8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8" fillId="0" borderId="0"/>
    <xf numFmtId="16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0" fontId="8" fillId="0" borderId="0"/>
    <xf numFmtId="164" fontId="8" fillId="0" borderId="0"/>
    <xf numFmtId="164" fontId="8" fillId="0" borderId="0"/>
    <xf numFmtId="0" fontId="1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8" fillId="0" borderId="0"/>
    <xf numFmtId="164" fontId="26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6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71" fontId="21" fillId="0" borderId="4"/>
    <xf numFmtId="171" fontId="21" fillId="0" borderId="4"/>
    <xf numFmtId="171" fontId="21" fillId="0" borderId="4"/>
    <xf numFmtId="171" fontId="21" fillId="0" borderId="4"/>
    <xf numFmtId="171" fontId="21" fillId="0" borderId="4"/>
    <xf numFmtId="171" fontId="18" fillId="0" borderId="0" applyNumberForma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NumberFormat="0" applyFill="0" applyBorder="0" applyAlignment="0" applyProtection="0"/>
    <xf numFmtId="172" fontId="8" fillId="0" borderId="0">
      <alignment horizontal="left" wrapText="1"/>
    </xf>
    <xf numFmtId="172" fontId="8" fillId="0" borderId="0">
      <alignment horizontal="left" wrapText="1"/>
    </xf>
    <xf numFmtId="164" fontId="28" fillId="0" borderId="0"/>
    <xf numFmtId="164" fontId="28" fillId="0" borderId="0"/>
    <xf numFmtId="164" fontId="28" fillId="0" borderId="0"/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164" fontId="30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1" fillId="0" borderId="0"/>
    <xf numFmtId="40" fontId="31" fillId="0" borderId="0" applyFont="0" applyFill="0" applyBorder="0" applyAlignment="0" applyProtection="0"/>
    <xf numFmtId="0" fontId="31" fillId="0" borderId="0"/>
    <xf numFmtId="0" fontId="31" fillId="0" borderId="0"/>
    <xf numFmtId="4" fontId="32" fillId="0" borderId="0" applyNumberFormat="0" applyProtection="0">
      <alignment horizontal="right" vertical="justify"/>
    </xf>
    <xf numFmtId="4" fontId="33" fillId="8" borderId="8" applyNumberFormat="0" applyProtection="0">
      <alignment vertical="center"/>
    </xf>
    <xf numFmtId="4" fontId="34" fillId="8" borderId="8" applyNumberFormat="0" applyProtection="0">
      <alignment horizontal="left" vertical="center" indent="1"/>
    </xf>
    <xf numFmtId="0" fontId="35" fillId="0" borderId="0" applyNumberFormat="0" applyProtection="0">
      <alignment horizontal="center"/>
    </xf>
    <xf numFmtId="4" fontId="34" fillId="0" borderId="0" applyNumberFormat="0" applyProtection="0">
      <alignment horizontal="left"/>
    </xf>
    <xf numFmtId="4" fontId="32" fillId="9" borderId="8" applyNumberFormat="0" applyProtection="0">
      <alignment horizontal="right" vertical="center"/>
    </xf>
    <xf numFmtId="4" fontId="32" fillId="10" borderId="8" applyNumberFormat="0" applyProtection="0">
      <alignment horizontal="right" vertical="center"/>
    </xf>
    <xf numFmtId="4" fontId="32" fillId="14" borderId="8" applyNumberFormat="0" applyProtection="0">
      <alignment horizontal="right" vertical="center"/>
    </xf>
    <xf numFmtId="4" fontId="32" fillId="12" borderId="8" applyNumberFormat="0" applyProtection="0">
      <alignment horizontal="right" vertical="center"/>
    </xf>
    <xf numFmtId="4" fontId="32" fillId="13" borderId="8" applyNumberFormat="0" applyProtection="0">
      <alignment horizontal="right" vertical="center"/>
    </xf>
    <xf numFmtId="4" fontId="32" fillId="16" borderId="8" applyNumberFormat="0" applyProtection="0">
      <alignment horizontal="right" vertical="center"/>
    </xf>
    <xf numFmtId="4" fontId="32" fillId="15" borderId="8" applyNumberFormat="0" applyProtection="0">
      <alignment horizontal="right" vertical="center"/>
    </xf>
    <xf numFmtId="4" fontId="32" fillId="17" borderId="8" applyNumberFormat="0" applyProtection="0">
      <alignment horizontal="right" vertical="center"/>
    </xf>
    <xf numFmtId="4" fontId="32" fillId="11" borderId="8" applyNumberFormat="0" applyProtection="0">
      <alignment horizontal="right" vertical="center"/>
    </xf>
    <xf numFmtId="4" fontId="34" fillId="0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4" fontId="36" fillId="18" borderId="0" applyNumberFormat="0" applyProtection="0">
      <alignment horizontal="left" vertical="center" indent="1"/>
    </xf>
    <xf numFmtId="4" fontId="32" fillId="19" borderId="8" applyNumberFormat="0" applyProtection="0">
      <alignment horizontal="right" vertical="center"/>
    </xf>
    <xf numFmtId="4" fontId="34" fillId="0" borderId="0" applyNumberFormat="0" applyProtection="0">
      <alignment horizontal="left" vertical="center" indent="1"/>
    </xf>
    <xf numFmtId="4" fontId="37" fillId="0" borderId="0" applyNumberFormat="0" applyProtection="0">
      <alignment horizontal="right" vertical="center"/>
    </xf>
    <xf numFmtId="0" fontId="38" fillId="0" borderId="0" applyNumberFormat="0" applyProtection="0">
      <alignment horizontal="left" vertical="center" indent="1"/>
    </xf>
    <xf numFmtId="0" fontId="8" fillId="18" borderId="8" applyNumberFormat="0" applyProtection="0">
      <alignment horizontal="left" vertical="top" indent="1"/>
    </xf>
    <xf numFmtId="0" fontId="39" fillId="0" borderId="0" applyNumberFormat="0" applyProtection="0">
      <alignment horizontal="left" vertical="center" indent="1"/>
    </xf>
    <xf numFmtId="0" fontId="8" fillId="20" borderId="8" applyNumberFormat="0" applyProtection="0">
      <alignment horizontal="left" vertical="top" indent="1"/>
    </xf>
    <xf numFmtId="0" fontId="8" fillId="0" borderId="0" applyNumberFormat="0" applyProtection="0">
      <alignment horizontal="left" vertical="center" indent="1"/>
    </xf>
    <xf numFmtId="0" fontId="8" fillId="0" borderId="0" applyNumberFormat="0" applyProtection="0">
      <alignment horizontal="left" vertical="center" indent="1"/>
    </xf>
    <xf numFmtId="0" fontId="8" fillId="0" borderId="0" applyNumberFormat="0" applyProtection="0">
      <alignment horizontal="left" vertical="center" indent="1"/>
    </xf>
    <xf numFmtId="0" fontId="8" fillId="21" borderId="8" applyNumberFormat="0" applyProtection="0">
      <alignment horizontal="left" vertical="top" indent="1"/>
    </xf>
    <xf numFmtId="0" fontId="8" fillId="0" borderId="0" applyNumberFormat="0" applyProtection="0">
      <alignment horizontal="left" vertical="center" indent="1"/>
    </xf>
    <xf numFmtId="0" fontId="8" fillId="22" borderId="8" applyNumberFormat="0" applyProtection="0">
      <alignment horizontal="left" vertical="top" indent="1"/>
    </xf>
    <xf numFmtId="4" fontId="32" fillId="23" borderId="8" applyNumberFormat="0" applyProtection="0">
      <alignment vertical="center"/>
    </xf>
    <xf numFmtId="4" fontId="40" fillId="23" borderId="8" applyNumberFormat="0" applyProtection="0">
      <alignment vertical="center"/>
    </xf>
    <xf numFmtId="4" fontId="32" fillId="23" borderId="8" applyNumberFormat="0" applyProtection="0">
      <alignment horizontal="left" vertical="center" indent="1"/>
    </xf>
    <xf numFmtId="0" fontId="32" fillId="23" borderId="8" applyNumberFormat="0" applyProtection="0">
      <alignment horizontal="left" vertical="top" indent="1"/>
    </xf>
    <xf numFmtId="4" fontId="32" fillId="0" borderId="0" applyNumberFormat="0" applyProtection="0">
      <alignment horizontal="right" vertical="justify"/>
    </xf>
    <xf numFmtId="4" fontId="40" fillId="24" borderId="8" applyNumberFormat="0" applyProtection="0">
      <alignment horizontal="right" vertical="center"/>
    </xf>
    <xf numFmtId="4" fontId="34" fillId="0" borderId="0" applyNumberFormat="0" applyProtection="0">
      <alignment horizontal="left" vertical="center" wrapText="1" indent="1"/>
    </xf>
    <xf numFmtId="0" fontId="35" fillId="0" borderId="0" applyNumberFormat="0" applyProtection="0">
      <alignment horizontal="center" wrapText="1"/>
    </xf>
    <xf numFmtId="4" fontId="41" fillId="0" borderId="0" applyNumberFormat="0" applyProtection="0">
      <alignment horizontal="left"/>
    </xf>
    <xf numFmtId="4" fontId="42" fillId="0" borderId="0" applyNumberFormat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40" fontId="31" fillId="0" borderId="0" applyFont="0" applyFill="0" applyBorder="0" applyAlignment="0" applyProtection="0"/>
    <xf numFmtId="0" fontId="8" fillId="0" borderId="0" applyNumberFormat="0" applyProtection="0">
      <alignment horizontal="left" vertical="center" indent="1"/>
    </xf>
    <xf numFmtId="0" fontId="8" fillId="0" borderId="0" applyNumberFormat="0" applyProtection="0">
      <alignment horizontal="left" vertical="center" indent="1"/>
    </xf>
    <xf numFmtId="0" fontId="8" fillId="0" borderId="0"/>
    <xf numFmtId="0" fontId="8" fillId="0" borderId="0"/>
    <xf numFmtId="40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31" fillId="0" borderId="0"/>
    <xf numFmtId="0" fontId="8" fillId="0" borderId="0"/>
    <xf numFmtId="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/>
    <xf numFmtId="0" fontId="31" fillId="0" borderId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43" fillId="0" borderId="0"/>
    <xf numFmtId="1" fontId="43" fillId="0" borderId="0"/>
    <xf numFmtId="37" fontId="43" fillId="0" borderId="0"/>
    <xf numFmtId="1" fontId="43" fillId="0" borderId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37" fontId="19" fillId="0" borderId="0"/>
    <xf numFmtId="174" fontId="43" fillId="0" borderId="0"/>
    <xf numFmtId="0" fontId="7" fillId="0" borderId="0"/>
    <xf numFmtId="1" fontId="43" fillId="0" borderId="0"/>
    <xf numFmtId="0" fontId="8" fillId="0" borderId="0"/>
    <xf numFmtId="0" fontId="8" fillId="0" borderId="0"/>
    <xf numFmtId="0" fontId="31" fillId="0" borderId="0"/>
    <xf numFmtId="37" fontId="43" fillId="0" borderId="0"/>
    <xf numFmtId="0" fontId="8" fillId="0" borderId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" fontId="43" fillId="0" borderId="0"/>
    <xf numFmtId="0" fontId="45" fillId="0" borderId="0"/>
    <xf numFmtId="43" fontId="45" fillId="0" borderId="0" applyFont="0" applyFill="0" applyBorder="0" applyAlignment="0" applyProtection="0"/>
    <xf numFmtId="0" fontId="7" fillId="0" borderId="0"/>
    <xf numFmtId="37" fontId="43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" fontId="43" fillId="0" borderId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" fontId="43" fillId="0" borderId="0"/>
    <xf numFmtId="43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19" fillId="0" borderId="0"/>
    <xf numFmtId="37" fontId="19" fillId="0" borderId="0"/>
    <xf numFmtId="37" fontId="43" fillId="0" borderId="0"/>
    <xf numFmtId="0" fontId="31" fillId="0" borderId="0"/>
    <xf numFmtId="37" fontId="43" fillId="0" borderId="0"/>
    <xf numFmtId="173" fontId="43" fillId="0" borderId="0"/>
    <xf numFmtId="39" fontId="19" fillId="0" borderId="0"/>
    <xf numFmtId="39" fontId="19" fillId="0" borderId="0"/>
    <xf numFmtId="173" fontId="43" fillId="0" borderId="0"/>
    <xf numFmtId="1" fontId="43" fillId="0" borderId="0"/>
    <xf numFmtId="174" fontId="46" fillId="0" borderId="0"/>
    <xf numFmtId="173" fontId="43" fillId="0" borderId="0"/>
    <xf numFmtId="173" fontId="43" fillId="0" borderId="0"/>
    <xf numFmtId="174" fontId="43" fillId="0" borderId="0"/>
    <xf numFmtId="173" fontId="43" fillId="0" borderId="0"/>
    <xf numFmtId="174" fontId="43" fillId="0" borderId="0"/>
    <xf numFmtId="174" fontId="43" fillId="0" borderId="0"/>
    <xf numFmtId="39" fontId="19" fillId="0" borderId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1" fontId="43" fillId="0" borderId="0"/>
    <xf numFmtId="1" fontId="43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43" fillId="0" borderId="0"/>
    <xf numFmtId="9" fontId="7" fillId="0" borderId="0" applyFont="0" applyFill="0" applyBorder="0" applyAlignment="0" applyProtection="0"/>
    <xf numFmtId="1" fontId="43" fillId="0" borderId="0"/>
    <xf numFmtId="1" fontId="43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1" fontId="43" fillId="0" borderId="0"/>
    <xf numFmtId="1" fontId="43" fillId="0" borderId="0"/>
    <xf numFmtId="1" fontId="43" fillId="0" borderId="0"/>
    <xf numFmtId="1" fontId="43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" fontId="43" fillId="0" borderId="0"/>
    <xf numFmtId="0" fontId="44" fillId="0" borderId="0"/>
    <xf numFmtId="0" fontId="31" fillId="0" borderId="0"/>
    <xf numFmtId="43" fontId="4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8" fillId="0" borderId="0"/>
    <xf numFmtId="0" fontId="1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3" fontId="7" fillId="0" borderId="0" applyFont="0" applyFill="0" applyBorder="0" applyAlignment="0" applyProtection="0"/>
    <xf numFmtId="164" fontId="8" fillId="0" borderId="0"/>
    <xf numFmtId="164" fontId="8" fillId="0" borderId="0"/>
    <xf numFmtId="0" fontId="1" fillId="0" borderId="0"/>
    <xf numFmtId="0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8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31" fillId="0" borderId="0" applyFont="0" applyFill="0" applyBorder="0" applyAlignment="0" applyProtection="0"/>
    <xf numFmtId="173" fontId="43" fillId="0" borderId="0"/>
    <xf numFmtId="37" fontId="19" fillId="0" borderId="0"/>
    <xf numFmtId="43" fontId="8" fillId="0" borderId="0" applyFont="0" applyFill="0" applyBorder="0" applyAlignment="0" applyProtection="0"/>
    <xf numFmtId="0" fontId="31" fillId="0" borderId="0"/>
    <xf numFmtId="174" fontId="43" fillId="0" borderId="0"/>
    <xf numFmtId="174" fontId="4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9" fontId="1" fillId="0" borderId="0" applyFont="0" applyFill="0" applyBorder="0" applyAlignment="0" applyProtection="0"/>
    <xf numFmtId="164" fontId="1" fillId="0" borderId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43" fontId="1" fillId="0" borderId="0" applyFont="0" applyFill="0" applyBorder="0" applyAlignment="0" applyProtection="0"/>
    <xf numFmtId="164" fontId="1" fillId="0" borderId="0"/>
    <xf numFmtId="164" fontId="1" fillId="0" borderId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43" fillId="0" borderId="0"/>
    <xf numFmtId="0" fontId="8" fillId="0" borderId="0"/>
    <xf numFmtId="1" fontId="47" fillId="0" borderId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47" fillId="0" borderId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" fontId="47" fillId="0" borderId="0"/>
    <xf numFmtId="43" fontId="48" fillId="0" borderId="0" applyFont="0" applyFill="0" applyBorder="0" applyAlignment="0" applyProtection="0"/>
    <xf numFmtId="1" fontId="47" fillId="0" borderId="0"/>
    <xf numFmtId="43" fontId="48" fillId="0" borderId="0" applyFont="0" applyFill="0" applyBorder="0" applyAlignment="0" applyProtection="0"/>
    <xf numFmtId="1" fontId="47" fillId="0" borderId="0"/>
    <xf numFmtId="1" fontId="47" fillId="0" borderId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" fontId="47" fillId="0" borderId="0"/>
    <xf numFmtId="0" fontId="7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" fontId="43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" fontId="4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" fontId="43" fillId="0" borderId="0"/>
    <xf numFmtId="43" fontId="8" fillId="0" borderId="0" applyFont="0" applyFill="0" applyBorder="0" applyAlignment="0" applyProtection="0"/>
    <xf numFmtId="1" fontId="43" fillId="0" borderId="0"/>
    <xf numFmtId="43" fontId="8" fillId="0" borderId="0" applyFont="0" applyFill="0" applyBorder="0" applyAlignment="0" applyProtection="0"/>
    <xf numFmtId="1" fontId="43" fillId="0" borderId="0"/>
    <xf numFmtId="1" fontId="4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" fontId="43" fillId="0" borderId="0"/>
  </cellStyleXfs>
  <cellXfs count="110">
    <xf numFmtId="0" fontId="0" fillId="0" borderId="0" xfId="0"/>
    <xf numFmtId="0" fontId="6" fillId="0" borderId="0" xfId="0" applyFont="1"/>
    <xf numFmtId="175" fontId="0" fillId="0" borderId="0" xfId="1188" applyNumberFormat="1" applyFont="1" applyAlignment="1">
      <alignment horizontal="right"/>
    </xf>
    <xf numFmtId="0" fontId="50" fillId="0" borderId="0" xfId="0" applyFont="1"/>
    <xf numFmtId="176" fontId="0" fillId="0" borderId="0" xfId="1" applyNumberFormat="1" applyFont="1" applyAlignment="1">
      <alignment horizontal="right"/>
    </xf>
    <xf numFmtId="176" fontId="0" fillId="0" borderId="0" xfId="1" applyNumberFormat="1" applyFont="1" applyAlignment="1">
      <alignment horizontal="center"/>
    </xf>
    <xf numFmtId="0" fontId="51" fillId="0" borderId="0" xfId="0" applyFont="1"/>
    <xf numFmtId="0" fontId="49" fillId="0" borderId="0" xfId="0" applyFont="1" applyFill="1" applyAlignment="1">
      <alignment horizontal="left"/>
    </xf>
    <xf numFmtId="175" fontId="0" fillId="0" borderId="0" xfId="1188" applyNumberFormat="1" applyFont="1" applyFill="1"/>
    <xf numFmtId="176" fontId="0" fillId="0" borderId="0" xfId="1" applyNumberFormat="1" applyFont="1"/>
    <xf numFmtId="176" fontId="0" fillId="0" borderId="0" xfId="1" applyNumberFormat="1" applyFont="1" applyFill="1"/>
    <xf numFmtId="175" fontId="6" fillId="0" borderId="0" xfId="1188" applyNumberFormat="1" applyFont="1" applyFill="1"/>
    <xf numFmtId="176" fontId="6" fillId="0" borderId="0" xfId="1" applyNumberFormat="1" applyFont="1" applyFill="1"/>
    <xf numFmtId="176" fontId="0" fillId="0" borderId="0" xfId="1" applyNumberFormat="1" applyFont="1" applyFill="1" applyAlignment="1">
      <alignment vertical="center"/>
    </xf>
    <xf numFmtId="176" fontId="0" fillId="0" borderId="0" xfId="1" applyNumberFormat="1" applyFont="1" applyFill="1" applyAlignment="1">
      <alignment horizontal="right"/>
    </xf>
    <xf numFmtId="175" fontId="0" fillId="0" borderId="0" xfId="1188" applyNumberFormat="1" applyFont="1" applyFill="1" applyAlignment="1">
      <alignment horizontal="right"/>
    </xf>
    <xf numFmtId="43" fontId="0" fillId="0" borderId="0" xfId="1" applyFont="1" applyFill="1"/>
    <xf numFmtId="37" fontId="0" fillId="0" borderId="0" xfId="1188" applyNumberFormat="1" applyFont="1" applyFill="1" applyAlignment="1">
      <alignment horizontal="right"/>
    </xf>
    <xf numFmtId="0" fontId="52" fillId="0" borderId="0" xfId="0" applyFont="1" applyFill="1"/>
    <xf numFmtId="0" fontId="6" fillId="0" borderId="0" xfId="0" applyFont="1" applyFill="1"/>
    <xf numFmtId="175" fontId="6" fillId="0" borderId="6" xfId="1188" applyNumberFormat="1" applyFont="1" applyFill="1" applyBorder="1" applyAlignment="1">
      <alignment horizontal="right"/>
    </xf>
    <xf numFmtId="0" fontId="51" fillId="0" borderId="0" xfId="0" applyFont="1" applyFill="1"/>
    <xf numFmtId="0" fontId="50" fillId="0" borderId="0" xfId="0" applyFont="1" applyFill="1"/>
    <xf numFmtId="0" fontId="55" fillId="0" borderId="0" xfId="0" applyFont="1" applyFill="1" applyAlignment="1">
      <alignment horizontal="left"/>
    </xf>
    <xf numFmtId="0" fontId="6" fillId="0" borderId="10" xfId="0" applyFont="1" applyFill="1" applyBorder="1"/>
    <xf numFmtId="175" fontId="6" fillId="0" borderId="10" xfId="1188" applyNumberFormat="1" applyFont="1" applyFill="1" applyBorder="1" applyAlignment="1">
      <alignment horizontal="right"/>
    </xf>
    <xf numFmtId="175" fontId="6" fillId="0" borderId="21" xfId="1188" applyNumberFormat="1" applyFont="1" applyFill="1" applyBorder="1" applyAlignment="1">
      <alignment horizontal="right"/>
    </xf>
    <xf numFmtId="176" fontId="0" fillId="0" borderId="0" xfId="1" applyNumberFormat="1" applyFont="1" applyFill="1" applyAlignment="1">
      <alignment horizontal="center"/>
    </xf>
    <xf numFmtId="0" fontId="6" fillId="0" borderId="13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ont="1" applyFill="1"/>
    <xf numFmtId="0" fontId="58" fillId="0" borderId="0" xfId="0" applyFont="1" applyFill="1" applyAlignment="1"/>
    <xf numFmtId="0" fontId="58" fillId="0" borderId="0" xfId="0" applyFont="1" applyFill="1"/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7" xfId="0" applyFont="1" applyFill="1" applyBorder="1" applyAlignment="1">
      <alignment horizontal="center"/>
    </xf>
    <xf numFmtId="0" fontId="0" fillId="0" borderId="10" xfId="0" applyFont="1" applyFill="1" applyBorder="1"/>
    <xf numFmtId="175" fontId="0" fillId="0" borderId="0" xfId="0" applyNumberFormat="1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/>
    <xf numFmtId="0" fontId="0" fillId="0" borderId="13" xfId="0" applyFont="1" applyFill="1" applyBorder="1"/>
    <xf numFmtId="175" fontId="0" fillId="0" borderId="13" xfId="1188" applyNumberFormat="1" applyFont="1" applyFill="1" applyBorder="1"/>
    <xf numFmtId="175" fontId="0" fillId="0" borderId="13" xfId="1188" applyNumberFormat="1" applyFont="1" applyBorder="1"/>
    <xf numFmtId="175" fontId="0" fillId="0" borderId="14" xfId="1188" applyNumberFormat="1" applyFont="1" applyFill="1" applyBorder="1"/>
    <xf numFmtId="0" fontId="0" fillId="0" borderId="15" xfId="0" applyFont="1" applyFill="1" applyBorder="1"/>
    <xf numFmtId="0" fontId="0" fillId="0" borderId="0" xfId="0" applyFont="1" applyFill="1" applyBorder="1"/>
    <xf numFmtId="176" fontId="0" fillId="0" borderId="0" xfId="1190" applyNumberFormat="1" applyFont="1" applyFill="1" applyBorder="1"/>
    <xf numFmtId="43" fontId="0" fillId="0" borderId="0" xfId="1190" applyFont="1" applyFill="1" applyBorder="1"/>
    <xf numFmtId="176" fontId="0" fillId="0" borderId="16" xfId="1190" applyNumberFormat="1" applyFont="1" applyFill="1" applyBorder="1"/>
    <xf numFmtId="0" fontId="0" fillId="0" borderId="17" xfId="0" applyFont="1" applyFill="1" applyBorder="1"/>
    <xf numFmtId="0" fontId="0" fillId="0" borderId="7" xfId="0" applyFont="1" applyFill="1" applyBorder="1"/>
    <xf numFmtId="176" fontId="0" fillId="0" borderId="7" xfId="1190" applyNumberFormat="1" applyFont="1" applyFill="1" applyBorder="1"/>
    <xf numFmtId="43" fontId="0" fillId="0" borderId="7" xfId="1190" applyFont="1" applyFill="1" applyBorder="1"/>
    <xf numFmtId="176" fontId="0" fillId="0" borderId="18" xfId="1190" applyNumberFormat="1" applyFont="1" applyFill="1" applyBorder="1"/>
    <xf numFmtId="0" fontId="6" fillId="0" borderId="9" xfId="0" applyFont="1" applyFill="1" applyBorder="1"/>
    <xf numFmtId="175" fontId="6" fillId="0" borderId="10" xfId="1188" applyNumberFormat="1" applyFont="1" applyFill="1" applyBorder="1"/>
    <xf numFmtId="175" fontId="6" fillId="0" borderId="11" xfId="1188" applyNumberFormat="1" applyFont="1" applyFill="1" applyBorder="1"/>
    <xf numFmtId="175" fontId="0" fillId="0" borderId="0" xfId="1188" applyNumberFormat="1" applyFont="1" applyFill="1" applyBorder="1"/>
    <xf numFmtId="175" fontId="0" fillId="0" borderId="16" xfId="1188" applyNumberFormat="1" applyFont="1" applyFill="1" applyBorder="1"/>
    <xf numFmtId="0" fontId="6" fillId="0" borderId="19" xfId="0" applyFont="1" applyFill="1" applyBorder="1"/>
    <xf numFmtId="0" fontId="0" fillId="0" borderId="6" xfId="0" applyFont="1" applyFill="1" applyBorder="1"/>
    <xf numFmtId="175" fontId="6" fillId="0" borderId="6" xfId="1188" applyNumberFormat="1" applyFont="1" applyFill="1" applyBorder="1"/>
    <xf numFmtId="44" fontId="6" fillId="0" borderId="6" xfId="1188" applyFont="1" applyFill="1" applyBorder="1"/>
    <xf numFmtId="175" fontId="6" fillId="0" borderId="20" xfId="1188" applyNumberFormat="1" applyFont="1" applyFill="1" applyBorder="1"/>
    <xf numFmtId="0" fontId="0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76" fontId="0" fillId="0" borderId="0" xfId="0" applyNumberFormat="1" applyFont="1" applyBorder="1"/>
    <xf numFmtId="176" fontId="0" fillId="0" borderId="0" xfId="1190" applyNumberFormat="1" applyFont="1"/>
    <xf numFmtId="0" fontId="6" fillId="0" borderId="12" xfId="0" applyFont="1" applyFill="1" applyBorder="1"/>
    <xf numFmtId="175" fontId="6" fillId="0" borderId="13" xfId="1188" applyNumberFormat="1" applyFont="1" applyFill="1" applyBorder="1"/>
    <xf numFmtId="175" fontId="6" fillId="0" borderId="10" xfId="1188" applyNumberFormat="1" applyFont="1" applyBorder="1"/>
    <xf numFmtId="175" fontId="6" fillId="0" borderId="14" xfId="1188" applyNumberFormat="1" applyFont="1" applyFill="1" applyBorder="1"/>
    <xf numFmtId="175" fontId="0" fillId="0" borderId="7" xfId="1188" applyNumberFormat="1" applyFont="1" applyBorder="1"/>
    <xf numFmtId="175" fontId="6" fillId="0" borderId="0" xfId="1188" applyNumberFormat="1" applyFont="1"/>
    <xf numFmtId="0" fontId="6" fillId="0" borderId="22" xfId="0" applyFont="1" applyFill="1" applyBorder="1"/>
    <xf numFmtId="0" fontId="0" fillId="0" borderId="21" xfId="0" applyFont="1" applyFill="1" applyBorder="1"/>
    <xf numFmtId="175" fontId="6" fillId="0" borderId="21" xfId="1188" applyNumberFormat="1" applyFont="1" applyFill="1" applyBorder="1"/>
    <xf numFmtId="175" fontId="6" fillId="0" borderId="6" xfId="1188" applyNumberFormat="1" applyFont="1" applyBorder="1"/>
    <xf numFmtId="0" fontId="0" fillId="0" borderId="0" xfId="0" applyFont="1"/>
    <xf numFmtId="0" fontId="58" fillId="0" borderId="0" xfId="0" applyFont="1" applyAlignment="1"/>
    <xf numFmtId="0" fontId="58" fillId="0" borderId="0" xfId="0" applyFont="1"/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7" xfId="0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175" fontId="0" fillId="0" borderId="0" xfId="0" applyNumberFormat="1" applyFont="1"/>
    <xf numFmtId="0" fontId="55" fillId="0" borderId="0" xfId="0" applyFont="1" applyAlignment="1">
      <alignment horizontal="left"/>
    </xf>
    <xf numFmtId="0" fontId="0" fillId="0" borderId="0" xfId="0" quotePrefix="1" applyFont="1" applyFill="1"/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54" fillId="0" borderId="0" xfId="0" quotePrefix="1" applyFont="1" applyAlignment="1">
      <alignment vertical="center"/>
    </xf>
    <xf numFmtId="176" fontId="6" fillId="0" borderId="6" xfId="1" applyNumberFormat="1" applyFont="1" applyBorder="1"/>
    <xf numFmtId="0" fontId="49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horizontal="left" vertical="center"/>
    </xf>
    <xf numFmtId="0" fontId="6" fillId="0" borderId="0" xfId="0" applyFont="1" applyAlignment="1">
      <alignment horizontal="center"/>
    </xf>
    <xf numFmtId="164" fontId="8" fillId="0" borderId="0" xfId="106"/>
  </cellXfs>
  <cellStyles count="1207">
    <cellStyle name="_x0013_" xfId="13" xr:uid="{00000000-0005-0000-0000-000000000000}"/>
    <cellStyle name="_x0013_ 2" xfId="14" xr:uid="{00000000-0005-0000-0000-000001000000}"/>
    <cellStyle name="??_HB_diagram-HHH" xfId="15" xr:uid="{00000000-0005-0000-0000-000002000000}"/>
    <cellStyle name="_x0013__Ocotillo" xfId="16" xr:uid="{00000000-0005-0000-0000-000003000000}"/>
    <cellStyle name="Bad 2" xfId="17" xr:uid="{00000000-0005-0000-0000-000004000000}"/>
    <cellStyle name="Check Cell 2" xfId="18" xr:uid="{00000000-0005-0000-0000-000005000000}"/>
    <cellStyle name="Check Cell 3" xfId="19" xr:uid="{00000000-0005-0000-0000-000006000000}"/>
    <cellStyle name="Check Cell 3 2" xfId="20" xr:uid="{00000000-0005-0000-0000-000007000000}"/>
    <cellStyle name="Check Cell 3 3" xfId="21" xr:uid="{00000000-0005-0000-0000-000008000000}"/>
    <cellStyle name="Comma" xfId="1" builtinId="3"/>
    <cellStyle name="Comma  - Style1" xfId="22" xr:uid="{00000000-0005-0000-0000-00000A000000}"/>
    <cellStyle name="Comma  - Style2" xfId="23" xr:uid="{00000000-0005-0000-0000-00000B000000}"/>
    <cellStyle name="Comma  - Style3" xfId="24" xr:uid="{00000000-0005-0000-0000-00000C000000}"/>
    <cellStyle name="Comma  - Style4" xfId="25" xr:uid="{00000000-0005-0000-0000-00000D000000}"/>
    <cellStyle name="Comma  - Style5" xfId="26" xr:uid="{00000000-0005-0000-0000-00000E000000}"/>
    <cellStyle name="Comma  - Style6" xfId="27" xr:uid="{00000000-0005-0000-0000-00000F000000}"/>
    <cellStyle name="Comma  - Style7" xfId="28" xr:uid="{00000000-0005-0000-0000-000010000000}"/>
    <cellStyle name="Comma  - Style8" xfId="29" xr:uid="{00000000-0005-0000-0000-000011000000}"/>
    <cellStyle name="Comma [0] 2" xfId="864" xr:uid="{00000000-0005-0000-0000-000012000000}"/>
    <cellStyle name="Comma [0] 2 2" xfId="865" xr:uid="{00000000-0005-0000-0000-000013000000}"/>
    <cellStyle name="Comma 10" xfId="221" xr:uid="{00000000-0005-0000-0000-000014000000}"/>
    <cellStyle name="Comma 10 2" xfId="749" xr:uid="{00000000-0005-0000-0000-000015000000}"/>
    <cellStyle name="Comma 10 2 2" xfId="978" xr:uid="{00000000-0005-0000-0000-000016000000}"/>
    <cellStyle name="Comma 10 2 3" xfId="903" xr:uid="{00000000-0005-0000-0000-000017000000}"/>
    <cellStyle name="Comma 10 3" xfId="855" xr:uid="{00000000-0005-0000-0000-000018000000}"/>
    <cellStyle name="Comma 10 4" xfId="866" xr:uid="{00000000-0005-0000-0000-000019000000}"/>
    <cellStyle name="Comma 10 5" xfId="927" xr:uid="{00000000-0005-0000-0000-00001A000000}"/>
    <cellStyle name="Comma 10 6" xfId="571" xr:uid="{00000000-0005-0000-0000-00001B000000}"/>
    <cellStyle name="Comma 100" xfId="1018" xr:uid="{00000000-0005-0000-0000-00001C000000}"/>
    <cellStyle name="Comma 101" xfId="1020" xr:uid="{00000000-0005-0000-0000-00001D000000}"/>
    <cellStyle name="Comma 102" xfId="1022" xr:uid="{00000000-0005-0000-0000-00001E000000}"/>
    <cellStyle name="Comma 103" xfId="1023" xr:uid="{00000000-0005-0000-0000-00001F000000}"/>
    <cellStyle name="Comma 104" xfId="1006" xr:uid="{00000000-0005-0000-0000-000020000000}"/>
    <cellStyle name="Comma 105" xfId="1027" xr:uid="{00000000-0005-0000-0000-000021000000}"/>
    <cellStyle name="Comma 106" xfId="1029" xr:uid="{00000000-0005-0000-0000-000022000000}"/>
    <cellStyle name="Comma 107" xfId="1031" xr:uid="{00000000-0005-0000-0000-000023000000}"/>
    <cellStyle name="Comma 108" xfId="1033" xr:uid="{00000000-0005-0000-0000-000024000000}"/>
    <cellStyle name="Comma 109" xfId="1035" xr:uid="{00000000-0005-0000-0000-000025000000}"/>
    <cellStyle name="Comma 11" xfId="310" xr:uid="{00000000-0005-0000-0000-000026000000}"/>
    <cellStyle name="Comma 11 2" xfId="885" xr:uid="{00000000-0005-0000-0000-000027000000}"/>
    <cellStyle name="Comma 11 3" xfId="672" xr:uid="{00000000-0005-0000-0000-000028000000}"/>
    <cellStyle name="Comma 110" xfId="1037" xr:uid="{00000000-0005-0000-0000-000029000000}"/>
    <cellStyle name="Comma 111" xfId="1039" xr:uid="{00000000-0005-0000-0000-00002A000000}"/>
    <cellStyle name="Comma 112" xfId="1041" xr:uid="{00000000-0005-0000-0000-00002B000000}"/>
    <cellStyle name="Comma 113" xfId="1043" xr:uid="{00000000-0005-0000-0000-00002C000000}"/>
    <cellStyle name="Comma 114" xfId="1045" xr:uid="{00000000-0005-0000-0000-00002D000000}"/>
    <cellStyle name="Comma 115" xfId="1047" xr:uid="{00000000-0005-0000-0000-00002E000000}"/>
    <cellStyle name="Comma 116" xfId="1049" xr:uid="{00000000-0005-0000-0000-00002F000000}"/>
    <cellStyle name="Comma 117" xfId="1051" xr:uid="{00000000-0005-0000-0000-000030000000}"/>
    <cellStyle name="Comma 118" xfId="1053" xr:uid="{00000000-0005-0000-0000-000031000000}"/>
    <cellStyle name="Comma 119" xfId="1055" xr:uid="{00000000-0005-0000-0000-000032000000}"/>
    <cellStyle name="Comma 12" xfId="315" xr:uid="{00000000-0005-0000-0000-000033000000}"/>
    <cellStyle name="Comma 12 2" xfId="772" xr:uid="{00000000-0005-0000-0000-000034000000}"/>
    <cellStyle name="Comma 120" xfId="1057" xr:uid="{00000000-0005-0000-0000-000035000000}"/>
    <cellStyle name="Comma 121" xfId="1059" xr:uid="{00000000-0005-0000-0000-000036000000}"/>
    <cellStyle name="Comma 122" xfId="1061" xr:uid="{00000000-0005-0000-0000-000037000000}"/>
    <cellStyle name="Comma 123" xfId="1063" xr:uid="{00000000-0005-0000-0000-000038000000}"/>
    <cellStyle name="Comma 124" xfId="1065" xr:uid="{00000000-0005-0000-0000-000039000000}"/>
    <cellStyle name="Comma 125" xfId="1066" xr:uid="{00000000-0005-0000-0000-00003A000000}"/>
    <cellStyle name="Comma 126" xfId="1068" xr:uid="{00000000-0005-0000-0000-00003B000000}"/>
    <cellStyle name="Comma 127" xfId="1072" xr:uid="{00000000-0005-0000-0000-00003C000000}"/>
    <cellStyle name="Comma 128" xfId="1074" xr:uid="{00000000-0005-0000-0000-00003D000000}"/>
    <cellStyle name="Comma 129" xfId="1076" xr:uid="{00000000-0005-0000-0000-00003E000000}"/>
    <cellStyle name="Comma 13" xfId="799" xr:uid="{00000000-0005-0000-0000-00003F000000}"/>
    <cellStyle name="Comma 130" xfId="1078" xr:uid="{00000000-0005-0000-0000-000040000000}"/>
    <cellStyle name="Comma 131" xfId="1080" xr:uid="{00000000-0005-0000-0000-000041000000}"/>
    <cellStyle name="Comma 132" xfId="1082" xr:uid="{00000000-0005-0000-0000-000042000000}"/>
    <cellStyle name="Comma 133" xfId="1084" xr:uid="{00000000-0005-0000-0000-000043000000}"/>
    <cellStyle name="Comma 134" xfId="1086" xr:uid="{00000000-0005-0000-0000-000044000000}"/>
    <cellStyle name="Comma 135" xfId="1088" xr:uid="{00000000-0005-0000-0000-000045000000}"/>
    <cellStyle name="Comma 136" xfId="1090" xr:uid="{00000000-0005-0000-0000-000046000000}"/>
    <cellStyle name="Comma 137" xfId="1091" xr:uid="{00000000-0005-0000-0000-000047000000}"/>
    <cellStyle name="Comma 138" xfId="1070" xr:uid="{00000000-0005-0000-0000-000048000000}"/>
    <cellStyle name="Comma 139" xfId="1094" xr:uid="{00000000-0005-0000-0000-000049000000}"/>
    <cellStyle name="Comma 14" xfId="775" xr:uid="{00000000-0005-0000-0000-00004A000000}"/>
    <cellStyle name="Comma 140" xfId="1096" xr:uid="{00000000-0005-0000-0000-00004B000000}"/>
    <cellStyle name="Comma 141" xfId="3" xr:uid="{00000000-0005-0000-0000-00004C000000}"/>
    <cellStyle name="Comma 142" xfId="1171" xr:uid="{00000000-0005-0000-0000-00004D000000}"/>
    <cellStyle name="Comma 142 2" xfId="1192" xr:uid="{A294C501-72C5-48D7-B069-A55522990CDD}"/>
    <cellStyle name="Comma 143" xfId="1175" xr:uid="{00000000-0005-0000-0000-00004E000000}"/>
    <cellStyle name="Comma 143 2" xfId="1196" xr:uid="{117EB761-EE5E-4079-9E20-F18FFB910482}"/>
    <cellStyle name="Comma 144" xfId="1178" xr:uid="{00000000-0005-0000-0000-00004F000000}"/>
    <cellStyle name="Comma 144 2" xfId="1199" xr:uid="{8A0C01A0-94F1-4434-94A0-647833CD92BF}"/>
    <cellStyle name="Comma 145" xfId="1180" xr:uid="{00000000-0005-0000-0000-000050000000}"/>
    <cellStyle name="Comma 145 2" xfId="1201" xr:uid="{E3699FCB-C94C-4847-B3D6-ECF6A2B2B69F}"/>
    <cellStyle name="Comma 146" xfId="1176" xr:uid="{00000000-0005-0000-0000-000051000000}"/>
    <cellStyle name="Comma 146 2" xfId="1197" xr:uid="{6E2AE591-50C1-4F24-BD66-65E78D606756}"/>
    <cellStyle name="Comma 147" xfId="1184" xr:uid="{00000000-0005-0000-0000-000052000000}"/>
    <cellStyle name="Comma 147 2" xfId="1205" xr:uid="{D7A3B0AC-6F8B-4801-B0DD-CA68103F2361}"/>
    <cellStyle name="Comma 148" xfId="1183" xr:uid="{00000000-0005-0000-0000-000053000000}"/>
    <cellStyle name="Comma 148 2" xfId="1204" xr:uid="{A17CADC0-2C24-4272-92EB-C4CE9644818B}"/>
    <cellStyle name="Comma 149" xfId="1187" xr:uid="{00000000-0005-0000-0000-000054000000}"/>
    <cellStyle name="Comma 15" xfId="798" xr:uid="{00000000-0005-0000-0000-000055000000}"/>
    <cellStyle name="Comma 16" xfId="800" xr:uid="{00000000-0005-0000-0000-000056000000}"/>
    <cellStyle name="Comma 17" xfId="797" xr:uid="{00000000-0005-0000-0000-000057000000}"/>
    <cellStyle name="Comma 18" xfId="776" xr:uid="{00000000-0005-0000-0000-000058000000}"/>
    <cellStyle name="Comma 19" xfId="773" xr:uid="{00000000-0005-0000-0000-000059000000}"/>
    <cellStyle name="Comma 2" xfId="30" xr:uid="{00000000-0005-0000-0000-00005A000000}"/>
    <cellStyle name="Comma 2 2" xfId="31" xr:uid="{00000000-0005-0000-0000-00005B000000}"/>
    <cellStyle name="Comma 2 2 2" xfId="298" xr:uid="{00000000-0005-0000-0000-00005C000000}"/>
    <cellStyle name="Comma 2 2 3" xfId="272" xr:uid="{00000000-0005-0000-0000-00005D000000}"/>
    <cellStyle name="Comma 2 2 3 2" xfId="625" xr:uid="{00000000-0005-0000-0000-00005E000000}"/>
    <cellStyle name="Comma 2 2 4" xfId="323" xr:uid="{00000000-0005-0000-0000-00005F000000}"/>
    <cellStyle name="Comma 2 2 4 2" xfId="670" xr:uid="{00000000-0005-0000-0000-000060000000}"/>
    <cellStyle name="Comma 2 2 4 3" xfId="1162" xr:uid="{00000000-0005-0000-0000-000061000000}"/>
    <cellStyle name="Comma 2 2 5" xfId="420" xr:uid="{00000000-0005-0000-0000-000062000000}"/>
    <cellStyle name="Comma 2 2 6" xfId="572" xr:uid="{00000000-0005-0000-0000-000063000000}"/>
    <cellStyle name="Comma 2 3" xfId="270" xr:uid="{00000000-0005-0000-0000-000064000000}"/>
    <cellStyle name="Comma 2 3 2" xfId="515" xr:uid="{00000000-0005-0000-0000-000065000000}"/>
    <cellStyle name="Comma 2 3 3" xfId="579" xr:uid="{00000000-0005-0000-0000-000066000000}"/>
    <cellStyle name="Comma 2 4" xfId="516" xr:uid="{00000000-0005-0000-0000-000067000000}"/>
    <cellStyle name="Comma 2 4 2" xfId="626" xr:uid="{00000000-0005-0000-0000-000068000000}"/>
    <cellStyle name="Comma 2 4 3" xfId="867" xr:uid="{00000000-0005-0000-0000-000069000000}"/>
    <cellStyle name="Comma 2 5" xfId="517" xr:uid="{00000000-0005-0000-0000-00006A000000}"/>
    <cellStyle name="Comma 2 6" xfId="627" xr:uid="{00000000-0005-0000-0000-00006B000000}"/>
    <cellStyle name="Comma 2 7" xfId="1190" xr:uid="{00000000-0005-0000-0000-00006C000000}"/>
    <cellStyle name="Comma 20" xfId="777" xr:uid="{00000000-0005-0000-0000-00006D000000}"/>
    <cellStyle name="Comma 21" xfId="795" xr:uid="{00000000-0005-0000-0000-00006E000000}"/>
    <cellStyle name="Comma 22" xfId="779" xr:uid="{00000000-0005-0000-0000-00006F000000}"/>
    <cellStyle name="Comma 23" xfId="793" xr:uid="{00000000-0005-0000-0000-000070000000}"/>
    <cellStyle name="Comma 24" xfId="782" xr:uid="{00000000-0005-0000-0000-000071000000}"/>
    <cellStyle name="Comma 25" xfId="792" xr:uid="{00000000-0005-0000-0000-000072000000}"/>
    <cellStyle name="Comma 26" xfId="783" xr:uid="{00000000-0005-0000-0000-000073000000}"/>
    <cellStyle name="Comma 27" xfId="791" xr:uid="{00000000-0005-0000-0000-000074000000}"/>
    <cellStyle name="Comma 28" xfId="784" xr:uid="{00000000-0005-0000-0000-000075000000}"/>
    <cellStyle name="Comma 29" xfId="805" xr:uid="{00000000-0005-0000-0000-000076000000}"/>
    <cellStyle name="Comma 3" xfId="32" xr:uid="{00000000-0005-0000-0000-000077000000}"/>
    <cellStyle name="Comma 3 10" xfId="223" xr:uid="{00000000-0005-0000-0000-000078000000}"/>
    <cellStyle name="Comma 3 10 2" xfId="679" xr:uid="{00000000-0005-0000-0000-000079000000}"/>
    <cellStyle name="Comma 3 11" xfId="324" xr:uid="{00000000-0005-0000-0000-00007A000000}"/>
    <cellStyle name="Comma 3 11 2" xfId="1146" xr:uid="{00000000-0005-0000-0000-00007B000000}"/>
    <cellStyle name="Comma 3 12" xfId="421" xr:uid="{00000000-0005-0000-0000-00007C000000}"/>
    <cellStyle name="Comma 3 13" xfId="568" xr:uid="{00000000-0005-0000-0000-00007D000000}"/>
    <cellStyle name="Comma 3 2" xfId="33" xr:uid="{00000000-0005-0000-0000-00007E000000}"/>
    <cellStyle name="Comma 3 2 2" xfId="299" xr:uid="{00000000-0005-0000-0000-00007F000000}"/>
    <cellStyle name="Comma 3 2 2 2" xfId="868" xr:uid="{00000000-0005-0000-0000-000080000000}"/>
    <cellStyle name="Comma 3 2 2 3" xfId="680" xr:uid="{00000000-0005-0000-0000-000081000000}"/>
    <cellStyle name="Comma 3 2 3" xfId="325" xr:uid="{00000000-0005-0000-0000-000082000000}"/>
    <cellStyle name="Comma 3 2 3 2" xfId="1123" xr:uid="{00000000-0005-0000-0000-000083000000}"/>
    <cellStyle name="Comma 3 2 4" xfId="422" xr:uid="{00000000-0005-0000-0000-000084000000}"/>
    <cellStyle name="Comma 3 3" xfId="34" xr:uid="{00000000-0005-0000-0000-000085000000}"/>
    <cellStyle name="Comma 3 3 2" xfId="277" xr:uid="{00000000-0005-0000-0000-000086000000}"/>
    <cellStyle name="Comma 3 3 2 2" xfId="629" xr:uid="{00000000-0005-0000-0000-000087000000}"/>
    <cellStyle name="Comma 3 3 2 2 2" xfId="691" xr:uid="{00000000-0005-0000-0000-000088000000}"/>
    <cellStyle name="Comma 3 3 2 2 2 2" xfId="963" xr:uid="{00000000-0005-0000-0000-000089000000}"/>
    <cellStyle name="Comma 3 3 2 2 2 3" xfId="888" xr:uid="{00000000-0005-0000-0000-00008A000000}"/>
    <cellStyle name="Comma 3 3 2 2 3" xfId="840" xr:uid="{00000000-0005-0000-0000-00008B000000}"/>
    <cellStyle name="Comma 3 3 2 2 4" xfId="953" xr:uid="{00000000-0005-0000-0000-00008C000000}"/>
    <cellStyle name="Comma 3 3 2 3" xfId="620" xr:uid="{00000000-0005-0000-0000-00008D000000}"/>
    <cellStyle name="Comma 3 3 2 3 2" xfId="753" xr:uid="{00000000-0005-0000-0000-00008E000000}"/>
    <cellStyle name="Comma 3 3 2 3 2 2" xfId="982" xr:uid="{00000000-0005-0000-0000-00008F000000}"/>
    <cellStyle name="Comma 3 3 2 3 2 3" xfId="907" xr:uid="{00000000-0005-0000-0000-000090000000}"/>
    <cellStyle name="Comma 3 3 2 3 3" xfId="834" xr:uid="{00000000-0005-0000-0000-000091000000}"/>
    <cellStyle name="Comma 3 3 2 3 4" xfId="947" xr:uid="{00000000-0005-0000-0000-000092000000}"/>
    <cellStyle name="Comma 3 3 2 4" xfId="767" xr:uid="{00000000-0005-0000-0000-000093000000}"/>
    <cellStyle name="Comma 3 3 2 4 2" xfId="996" xr:uid="{00000000-0005-0000-0000-000094000000}"/>
    <cellStyle name="Comma 3 3 2 4 3" xfId="921" xr:uid="{00000000-0005-0000-0000-000095000000}"/>
    <cellStyle name="Comma 3 3 2 5" xfId="822" xr:uid="{00000000-0005-0000-0000-000096000000}"/>
    <cellStyle name="Comma 3 3 2 6" xfId="935" xr:uid="{00000000-0005-0000-0000-000097000000}"/>
    <cellStyle name="Comma 3 3 2 7" xfId="606" xr:uid="{00000000-0005-0000-0000-000098000000}"/>
    <cellStyle name="Comma 3 3 3" xfId="326" xr:uid="{00000000-0005-0000-0000-000099000000}"/>
    <cellStyle name="Comma 3 3 3 2" xfId="743" xr:uid="{00000000-0005-0000-0000-00009A000000}"/>
    <cellStyle name="Comma 3 3 3 2 2" xfId="972" xr:uid="{00000000-0005-0000-0000-00009B000000}"/>
    <cellStyle name="Comma 3 3 3 2 3" xfId="897" xr:uid="{00000000-0005-0000-0000-00009C000000}"/>
    <cellStyle name="Comma 3 3 3 3" xfId="839" xr:uid="{00000000-0005-0000-0000-00009D000000}"/>
    <cellStyle name="Comma 3 3 3 4" xfId="952" xr:uid="{00000000-0005-0000-0000-00009E000000}"/>
    <cellStyle name="Comma 3 3 3 5" xfId="628" xr:uid="{00000000-0005-0000-0000-00009F000000}"/>
    <cellStyle name="Comma 3 3 3 6" xfId="1159" xr:uid="{00000000-0005-0000-0000-0000A0000000}"/>
    <cellStyle name="Comma 3 3 4" xfId="423" xr:uid="{00000000-0005-0000-0000-0000A1000000}"/>
    <cellStyle name="Comma 3 3 4 2" xfId="737" xr:uid="{00000000-0005-0000-0000-0000A2000000}"/>
    <cellStyle name="Comma 3 3 4 2 2" xfId="966" xr:uid="{00000000-0005-0000-0000-0000A3000000}"/>
    <cellStyle name="Comma 3 3 4 2 3" xfId="891" xr:uid="{00000000-0005-0000-0000-0000A4000000}"/>
    <cellStyle name="Comma 3 3 4 3" xfId="828" xr:uid="{00000000-0005-0000-0000-0000A5000000}"/>
    <cellStyle name="Comma 3 3 4 4" xfId="941" xr:uid="{00000000-0005-0000-0000-0000A6000000}"/>
    <cellStyle name="Comma 3 3 4 5" xfId="614" xr:uid="{00000000-0005-0000-0000-0000A7000000}"/>
    <cellStyle name="Comma 3 3 5" xfId="681" xr:uid="{00000000-0005-0000-0000-0000A8000000}"/>
    <cellStyle name="Comma 3 3 6" xfId="768" xr:uid="{00000000-0005-0000-0000-0000A9000000}"/>
    <cellStyle name="Comma 3 3 6 2" xfId="997" xr:uid="{00000000-0005-0000-0000-0000AA000000}"/>
    <cellStyle name="Comma 3 3 6 3" xfId="922" xr:uid="{00000000-0005-0000-0000-0000AB000000}"/>
    <cellStyle name="Comma 3 3 7" xfId="815" xr:uid="{00000000-0005-0000-0000-0000AC000000}"/>
    <cellStyle name="Comma 3 3 8" xfId="929" xr:uid="{00000000-0005-0000-0000-0000AD000000}"/>
    <cellStyle name="Comma 3 3 9" xfId="577" xr:uid="{00000000-0005-0000-0000-0000AE000000}"/>
    <cellStyle name="Comma 3 4" xfId="35" xr:uid="{00000000-0005-0000-0000-0000AF000000}"/>
    <cellStyle name="Comma 3 4 2" xfId="327" xr:uid="{00000000-0005-0000-0000-0000B0000000}"/>
    <cellStyle name="Comma 3 4 2 2" xfId="682" xr:uid="{00000000-0005-0000-0000-0000B1000000}"/>
    <cellStyle name="Comma 3 4 3" xfId="424" xr:uid="{00000000-0005-0000-0000-0000B2000000}"/>
    <cellStyle name="Comma 3 4 4" xfId="630" xr:uid="{00000000-0005-0000-0000-0000B3000000}"/>
    <cellStyle name="Comma 3 5" xfId="36" xr:uid="{00000000-0005-0000-0000-0000B4000000}"/>
    <cellStyle name="Comma 3 5 2" xfId="328" xr:uid="{00000000-0005-0000-0000-0000B5000000}"/>
    <cellStyle name="Comma 3 5 2 2" xfId="683" xr:uid="{00000000-0005-0000-0000-0000B6000000}"/>
    <cellStyle name="Comma 3 5 3" xfId="425" xr:uid="{00000000-0005-0000-0000-0000B7000000}"/>
    <cellStyle name="Comma 3 5 4" xfId="573" xr:uid="{00000000-0005-0000-0000-0000B8000000}"/>
    <cellStyle name="Comma 3 6" xfId="37" xr:uid="{00000000-0005-0000-0000-0000B9000000}"/>
    <cellStyle name="Comma 3 6 2" xfId="329" xr:uid="{00000000-0005-0000-0000-0000BA000000}"/>
    <cellStyle name="Comma 3 6 2 2" xfId="684" xr:uid="{00000000-0005-0000-0000-0000BB000000}"/>
    <cellStyle name="Comma 3 6 3" xfId="426" xr:uid="{00000000-0005-0000-0000-0000BC000000}"/>
    <cellStyle name="Comma 3 6 4" xfId="674" xr:uid="{00000000-0005-0000-0000-0000BD000000}"/>
    <cellStyle name="Comma 3 7" xfId="38" xr:uid="{00000000-0005-0000-0000-0000BE000000}"/>
    <cellStyle name="Comma 3 7 2" xfId="330" xr:uid="{00000000-0005-0000-0000-0000BF000000}"/>
    <cellStyle name="Comma 3 7 2 2" xfId="1124" xr:uid="{00000000-0005-0000-0000-0000C0000000}"/>
    <cellStyle name="Comma 3 7 3" xfId="427" xr:uid="{00000000-0005-0000-0000-0000C1000000}"/>
    <cellStyle name="Comma 3 8" xfId="39" xr:uid="{00000000-0005-0000-0000-0000C2000000}"/>
    <cellStyle name="Comma 3 8 2" xfId="331" xr:uid="{00000000-0005-0000-0000-0000C3000000}"/>
    <cellStyle name="Comma 3 8 2 2" xfId="1158" xr:uid="{00000000-0005-0000-0000-0000C4000000}"/>
    <cellStyle name="Comma 3 8 3" xfId="428" xr:uid="{00000000-0005-0000-0000-0000C5000000}"/>
    <cellStyle name="Comma 3 9" xfId="40" xr:uid="{00000000-0005-0000-0000-0000C6000000}"/>
    <cellStyle name="Comma 3 9 2" xfId="332" xr:uid="{00000000-0005-0000-0000-0000C7000000}"/>
    <cellStyle name="Comma 3 9 2 2" xfId="1166" xr:uid="{00000000-0005-0000-0000-0000C8000000}"/>
    <cellStyle name="Comma 3 9 3" xfId="429" xr:uid="{00000000-0005-0000-0000-0000C9000000}"/>
    <cellStyle name="Comma 30" xfId="785" xr:uid="{00000000-0005-0000-0000-0000CA000000}"/>
    <cellStyle name="Comma 31" xfId="804" xr:uid="{00000000-0005-0000-0000-0000CB000000}"/>
    <cellStyle name="Comma 32" xfId="796" xr:uid="{00000000-0005-0000-0000-0000CC000000}"/>
    <cellStyle name="Comma 33" xfId="803" xr:uid="{00000000-0005-0000-0000-0000CD000000}"/>
    <cellStyle name="Comma 34" xfId="780" xr:uid="{00000000-0005-0000-0000-0000CE000000}"/>
    <cellStyle name="Comma 35" xfId="802" xr:uid="{00000000-0005-0000-0000-0000CF000000}"/>
    <cellStyle name="Comma 36" xfId="794" xr:uid="{00000000-0005-0000-0000-0000D0000000}"/>
    <cellStyle name="Comma 37" xfId="801" xr:uid="{00000000-0005-0000-0000-0000D1000000}"/>
    <cellStyle name="Comma 38" xfId="778" xr:uid="{00000000-0005-0000-0000-0000D2000000}"/>
    <cellStyle name="Comma 39" xfId="781" xr:uid="{00000000-0005-0000-0000-0000D3000000}"/>
    <cellStyle name="Comma 4" xfId="225" xr:uid="{00000000-0005-0000-0000-0000D4000000}"/>
    <cellStyle name="Comma 4 2" xfId="279" xr:uid="{00000000-0005-0000-0000-0000D5000000}"/>
    <cellStyle name="Comma 4 2 2" xfId="518" xr:uid="{00000000-0005-0000-0000-0000D6000000}"/>
    <cellStyle name="Comma 4 2 2 2" xfId="631" xr:uid="{00000000-0005-0000-0000-0000D7000000}"/>
    <cellStyle name="Comma 4 2 3" xfId="519" xr:uid="{00000000-0005-0000-0000-0000D8000000}"/>
    <cellStyle name="Comma 4 2 4" xfId="632" xr:uid="{00000000-0005-0000-0000-0000D9000000}"/>
    <cellStyle name="Comma 4 3" xfId="278" xr:uid="{00000000-0005-0000-0000-0000DA000000}"/>
    <cellStyle name="Comma 40" xfId="786" xr:uid="{00000000-0005-0000-0000-0000DB000000}"/>
    <cellStyle name="Comma 41" xfId="790" xr:uid="{00000000-0005-0000-0000-0000DC000000}"/>
    <cellStyle name="Comma 42" xfId="787" xr:uid="{00000000-0005-0000-0000-0000DD000000}"/>
    <cellStyle name="Comma 43" xfId="774" xr:uid="{00000000-0005-0000-0000-0000DE000000}"/>
    <cellStyle name="Comma 44" xfId="788" xr:uid="{00000000-0005-0000-0000-0000DF000000}"/>
    <cellStyle name="Comma 45" xfId="789" xr:uid="{00000000-0005-0000-0000-0000E0000000}"/>
    <cellStyle name="Comma 46" xfId="806" xr:uid="{00000000-0005-0000-0000-0000E1000000}"/>
    <cellStyle name="Comma 47" xfId="810" xr:uid="{00000000-0005-0000-0000-0000E2000000}"/>
    <cellStyle name="Comma 48" xfId="807" xr:uid="{00000000-0005-0000-0000-0000E3000000}"/>
    <cellStyle name="Comma 49" xfId="809" xr:uid="{00000000-0005-0000-0000-0000E4000000}"/>
    <cellStyle name="Comma 5" xfId="288" xr:uid="{00000000-0005-0000-0000-0000E5000000}"/>
    <cellStyle name="Comma 5 2" xfId="304" xr:uid="{00000000-0005-0000-0000-0000E6000000}"/>
    <cellStyle name="Comma 5 2 2" xfId="634" xr:uid="{00000000-0005-0000-0000-0000E7000000}"/>
    <cellStyle name="Comma 5 2 2 2" xfId="744" xr:uid="{00000000-0005-0000-0000-0000E8000000}"/>
    <cellStyle name="Comma 5 2 2 2 2" xfId="973" xr:uid="{00000000-0005-0000-0000-0000E9000000}"/>
    <cellStyle name="Comma 5 2 2 2 3" xfId="898" xr:uid="{00000000-0005-0000-0000-0000EA000000}"/>
    <cellStyle name="Comma 5 2 2 3" xfId="842" xr:uid="{00000000-0005-0000-0000-0000EB000000}"/>
    <cellStyle name="Comma 5 2 2 4" xfId="955" xr:uid="{00000000-0005-0000-0000-0000EC000000}"/>
    <cellStyle name="Comma 5 2 3" xfId="621" xr:uid="{00000000-0005-0000-0000-0000ED000000}"/>
    <cellStyle name="Comma 5 2 3 2" xfId="735" xr:uid="{00000000-0005-0000-0000-0000EE000000}"/>
    <cellStyle name="Comma 5 2 3 2 2" xfId="964" xr:uid="{00000000-0005-0000-0000-0000EF000000}"/>
    <cellStyle name="Comma 5 2 3 2 3" xfId="889" xr:uid="{00000000-0005-0000-0000-0000F0000000}"/>
    <cellStyle name="Comma 5 2 3 3" xfId="835" xr:uid="{00000000-0005-0000-0000-0000F1000000}"/>
    <cellStyle name="Comma 5 2 3 4" xfId="948" xr:uid="{00000000-0005-0000-0000-0000F2000000}"/>
    <cellStyle name="Comma 5 2 4" xfId="757" xr:uid="{00000000-0005-0000-0000-0000F3000000}"/>
    <cellStyle name="Comma 5 2 4 2" xfId="986" xr:uid="{00000000-0005-0000-0000-0000F4000000}"/>
    <cellStyle name="Comma 5 2 4 3" xfId="911" xr:uid="{00000000-0005-0000-0000-0000F5000000}"/>
    <cellStyle name="Comma 5 2 5" xfId="823" xr:uid="{00000000-0005-0000-0000-0000F6000000}"/>
    <cellStyle name="Comma 5 2 6" xfId="936" xr:uid="{00000000-0005-0000-0000-0000F7000000}"/>
    <cellStyle name="Comma 5 2 7" xfId="607" xr:uid="{00000000-0005-0000-0000-0000F8000000}"/>
    <cellStyle name="Comma 5 3" xfId="291" xr:uid="{00000000-0005-0000-0000-0000F9000000}"/>
    <cellStyle name="Comma 5 3 2" xfId="761" xr:uid="{00000000-0005-0000-0000-0000FA000000}"/>
    <cellStyle name="Comma 5 3 2 2" xfId="990" xr:uid="{00000000-0005-0000-0000-0000FB000000}"/>
    <cellStyle name="Comma 5 3 2 3" xfId="915" xr:uid="{00000000-0005-0000-0000-0000FC000000}"/>
    <cellStyle name="Comma 5 3 3" xfId="841" xr:uid="{00000000-0005-0000-0000-0000FD000000}"/>
    <cellStyle name="Comma 5 3 4" xfId="954" xr:uid="{00000000-0005-0000-0000-0000FE000000}"/>
    <cellStyle name="Comma 5 3 5" xfId="633" xr:uid="{00000000-0005-0000-0000-0000FF000000}"/>
    <cellStyle name="Comma 5 4" xfId="615" xr:uid="{00000000-0005-0000-0000-000000010000}"/>
    <cellStyle name="Comma 5 4 2" xfId="763" xr:uid="{00000000-0005-0000-0000-000001010000}"/>
    <cellStyle name="Comma 5 4 2 2" xfId="992" xr:uid="{00000000-0005-0000-0000-000002010000}"/>
    <cellStyle name="Comma 5 4 2 3" xfId="917" xr:uid="{00000000-0005-0000-0000-000003010000}"/>
    <cellStyle name="Comma 5 4 3" xfId="829" xr:uid="{00000000-0005-0000-0000-000004010000}"/>
    <cellStyle name="Comma 5 4 4" xfId="942" xr:uid="{00000000-0005-0000-0000-000005010000}"/>
    <cellStyle name="Comma 5 5" xfId="769" xr:uid="{00000000-0005-0000-0000-000006010000}"/>
    <cellStyle name="Comma 5 5 2" xfId="998" xr:uid="{00000000-0005-0000-0000-000007010000}"/>
    <cellStyle name="Comma 5 5 3" xfId="923" xr:uid="{00000000-0005-0000-0000-000008010000}"/>
    <cellStyle name="Comma 5 6" xfId="816" xr:uid="{00000000-0005-0000-0000-000009010000}"/>
    <cellStyle name="Comma 5 7" xfId="869" xr:uid="{00000000-0005-0000-0000-00000A010000}"/>
    <cellStyle name="Comma 5 8" xfId="930" xr:uid="{00000000-0005-0000-0000-00000B010000}"/>
    <cellStyle name="Comma 5 9" xfId="580" xr:uid="{00000000-0005-0000-0000-00000C010000}"/>
    <cellStyle name="Comma 50" xfId="808" xr:uid="{00000000-0005-0000-0000-00000D010000}"/>
    <cellStyle name="Comma 51" xfId="812" xr:uid="{00000000-0005-0000-0000-00000E010000}"/>
    <cellStyle name="Comma 52" xfId="852" xr:uid="{00000000-0005-0000-0000-00000F010000}"/>
    <cellStyle name="Comma 53" xfId="857" xr:uid="{00000000-0005-0000-0000-000010010000}"/>
    <cellStyle name="Comma 54" xfId="820" xr:uid="{00000000-0005-0000-0000-000011010000}"/>
    <cellStyle name="Comma 55" xfId="849" xr:uid="{00000000-0005-0000-0000-000012010000}"/>
    <cellStyle name="Comma 56" xfId="536" xr:uid="{00000000-0005-0000-0000-000013010000}"/>
    <cellStyle name="Comma 57" xfId="537" xr:uid="{00000000-0005-0000-0000-000014010000}"/>
    <cellStyle name="Comma 58" xfId="538" xr:uid="{00000000-0005-0000-0000-000015010000}"/>
    <cellStyle name="Comma 59" xfId="539" xr:uid="{00000000-0005-0000-0000-000016010000}"/>
    <cellStyle name="Comma 6" xfId="295" xr:uid="{00000000-0005-0000-0000-000017010000}"/>
    <cellStyle name="Comma 6 2" xfId="520" xr:uid="{00000000-0005-0000-0000-000018010000}"/>
    <cellStyle name="Comma 6 2 2" xfId="635" xr:uid="{00000000-0005-0000-0000-000019010000}"/>
    <cellStyle name="Comma 6 3" xfId="521" xr:uid="{00000000-0005-0000-0000-00001A010000}"/>
    <cellStyle name="Comma 6 3 2" xfId="636" xr:uid="{00000000-0005-0000-0000-00001B010000}"/>
    <cellStyle name="Comma 6 4" xfId="870" xr:uid="{00000000-0005-0000-0000-00001C010000}"/>
    <cellStyle name="Comma 60" xfId="540" xr:uid="{00000000-0005-0000-0000-00001D010000}"/>
    <cellStyle name="Comma 61" xfId="541" xr:uid="{00000000-0005-0000-0000-00001E010000}"/>
    <cellStyle name="Comma 62" xfId="542" xr:uid="{00000000-0005-0000-0000-00001F010000}"/>
    <cellStyle name="Comma 63" xfId="543" xr:uid="{00000000-0005-0000-0000-000020010000}"/>
    <cellStyle name="Comma 64" xfId="544" xr:uid="{00000000-0005-0000-0000-000021010000}"/>
    <cellStyle name="Comma 65" xfId="545" xr:uid="{00000000-0005-0000-0000-000022010000}"/>
    <cellStyle name="Comma 66" xfId="546" xr:uid="{00000000-0005-0000-0000-000023010000}"/>
    <cellStyle name="Comma 67" xfId="547" xr:uid="{00000000-0005-0000-0000-000024010000}"/>
    <cellStyle name="Comma 68" xfId="548" xr:uid="{00000000-0005-0000-0000-000025010000}"/>
    <cellStyle name="Comma 69" xfId="549" xr:uid="{00000000-0005-0000-0000-000026010000}"/>
    <cellStyle name="Comma 7" xfId="227" xr:uid="{00000000-0005-0000-0000-000027010000}"/>
    <cellStyle name="Comma 7 2" xfId="638" xr:uid="{00000000-0005-0000-0000-000028010000}"/>
    <cellStyle name="Comma 7 3" xfId="871" xr:uid="{00000000-0005-0000-0000-000029010000}"/>
    <cellStyle name="Comma 7 4" xfId="637" xr:uid="{00000000-0005-0000-0000-00002A010000}"/>
    <cellStyle name="Comma 70" xfId="550" xr:uid="{00000000-0005-0000-0000-00002B010000}"/>
    <cellStyle name="Comma 71" xfId="551" xr:uid="{00000000-0005-0000-0000-00002C010000}"/>
    <cellStyle name="Comma 72" xfId="552" xr:uid="{00000000-0005-0000-0000-00002D010000}"/>
    <cellStyle name="Comma 73" xfId="553" xr:uid="{00000000-0005-0000-0000-00002E010000}"/>
    <cellStyle name="Comma 74" xfId="554" xr:uid="{00000000-0005-0000-0000-00002F010000}"/>
    <cellStyle name="Comma 75" xfId="555" xr:uid="{00000000-0005-0000-0000-000030010000}"/>
    <cellStyle name="Comma 76" xfId="556" xr:uid="{00000000-0005-0000-0000-000031010000}"/>
    <cellStyle name="Comma 77" xfId="557" xr:uid="{00000000-0005-0000-0000-000032010000}"/>
    <cellStyle name="Comma 78" xfId="558" xr:uid="{00000000-0005-0000-0000-000033010000}"/>
    <cellStyle name="Comma 79" xfId="559" xr:uid="{00000000-0005-0000-0000-000034010000}"/>
    <cellStyle name="Comma 8" xfId="308" xr:uid="{00000000-0005-0000-0000-000035010000}"/>
    <cellStyle name="Comma 8 2" xfId="872" xr:uid="{00000000-0005-0000-0000-000036010000}"/>
    <cellStyle name="Comma 80" xfId="560" xr:uid="{00000000-0005-0000-0000-000037010000}"/>
    <cellStyle name="Comma 81" xfId="561" xr:uid="{00000000-0005-0000-0000-000038010000}"/>
    <cellStyle name="Comma 82" xfId="862" xr:uid="{00000000-0005-0000-0000-000039010000}"/>
    <cellStyle name="Comma 83" xfId="859" xr:uid="{00000000-0005-0000-0000-00003A010000}"/>
    <cellStyle name="Comma 84" xfId="861" xr:uid="{00000000-0005-0000-0000-00003B010000}"/>
    <cellStyle name="Comma 85" xfId="843" xr:uid="{00000000-0005-0000-0000-00003C010000}"/>
    <cellStyle name="Comma 86" xfId="886" xr:uid="{00000000-0005-0000-0000-00003D010000}"/>
    <cellStyle name="Comma 87" xfId="881" xr:uid="{00000000-0005-0000-0000-00003E010000}"/>
    <cellStyle name="Comma 88" xfId="887" xr:uid="{00000000-0005-0000-0000-00003F010000}"/>
    <cellStyle name="Comma 89" xfId="813" xr:uid="{00000000-0005-0000-0000-000040010000}"/>
    <cellStyle name="Comma 9" xfId="222" xr:uid="{00000000-0005-0000-0000-000041010000}"/>
    <cellStyle name="Comma 9 2" xfId="639" xr:uid="{00000000-0005-0000-0000-000042010000}"/>
    <cellStyle name="Comma 9 3" xfId="873" xr:uid="{00000000-0005-0000-0000-000043010000}"/>
    <cellStyle name="Comma 90" xfId="562" xr:uid="{00000000-0005-0000-0000-000044010000}"/>
    <cellStyle name="Comma 91" xfId="563" xr:uid="{00000000-0005-0000-0000-000045010000}"/>
    <cellStyle name="Comma 92" xfId="565" xr:uid="{00000000-0005-0000-0000-000046010000}"/>
    <cellStyle name="Comma 93" xfId="1002" xr:uid="{00000000-0005-0000-0000-000047010000}"/>
    <cellStyle name="Comma 94" xfId="1004" xr:uid="{00000000-0005-0000-0000-000048010000}"/>
    <cellStyle name="Comma 95" xfId="1008" xr:uid="{00000000-0005-0000-0000-000049010000}"/>
    <cellStyle name="Comma 96" xfId="1010" xr:uid="{00000000-0005-0000-0000-00004A010000}"/>
    <cellStyle name="Comma 97" xfId="1012" xr:uid="{00000000-0005-0000-0000-00004B010000}"/>
    <cellStyle name="Comma 98" xfId="1014" xr:uid="{00000000-0005-0000-0000-00004C010000}"/>
    <cellStyle name="Comma 99" xfId="1016" xr:uid="{00000000-0005-0000-0000-00004D010000}"/>
    <cellStyle name="Comma0" xfId="41" xr:uid="{00000000-0005-0000-0000-00004E010000}"/>
    <cellStyle name="Currency" xfId="1188" builtinId="4"/>
    <cellStyle name="Currency 2" xfId="7" xr:uid="{00000000-0005-0000-0000-000050010000}"/>
    <cellStyle name="Currency 2 2" xfId="280" xr:uid="{00000000-0005-0000-0000-000051010000}"/>
    <cellStyle name="Currency 2 2 2" xfId="522" xr:uid="{00000000-0005-0000-0000-000052010000}"/>
    <cellStyle name="Currency 2 2 3" xfId="640" xr:uid="{00000000-0005-0000-0000-000053010000}"/>
    <cellStyle name="Currency 2 3" xfId="523" xr:uid="{00000000-0005-0000-0000-000054010000}"/>
    <cellStyle name="Currency 2 3 2" xfId="641" xr:uid="{00000000-0005-0000-0000-000055010000}"/>
    <cellStyle name="Currency 2 4" xfId="642" xr:uid="{00000000-0005-0000-0000-000056010000}"/>
    <cellStyle name="Currency 3" xfId="289" xr:uid="{00000000-0005-0000-0000-000057010000}"/>
    <cellStyle name="Currency 3 2" xfId="305" xr:uid="{00000000-0005-0000-0000-000058010000}"/>
    <cellStyle name="Currency 3 2 2" xfId="644" xr:uid="{00000000-0005-0000-0000-000059010000}"/>
    <cellStyle name="Currency 3 2 2 2" xfId="740" xr:uid="{00000000-0005-0000-0000-00005A010000}"/>
    <cellStyle name="Currency 3 2 2 2 2" xfId="969" xr:uid="{00000000-0005-0000-0000-00005B010000}"/>
    <cellStyle name="Currency 3 2 2 2 3" xfId="894" xr:uid="{00000000-0005-0000-0000-00005C010000}"/>
    <cellStyle name="Currency 3 2 2 3" xfId="845" xr:uid="{00000000-0005-0000-0000-00005D010000}"/>
    <cellStyle name="Currency 3 2 2 4" xfId="957" xr:uid="{00000000-0005-0000-0000-00005E010000}"/>
    <cellStyle name="Currency 3 2 3" xfId="622" xr:uid="{00000000-0005-0000-0000-00005F010000}"/>
    <cellStyle name="Currency 3 2 3 2" xfId="741" xr:uid="{00000000-0005-0000-0000-000060010000}"/>
    <cellStyle name="Currency 3 2 3 2 2" xfId="970" xr:uid="{00000000-0005-0000-0000-000061010000}"/>
    <cellStyle name="Currency 3 2 3 2 3" xfId="895" xr:uid="{00000000-0005-0000-0000-000062010000}"/>
    <cellStyle name="Currency 3 2 3 3" xfId="836" xr:uid="{00000000-0005-0000-0000-000063010000}"/>
    <cellStyle name="Currency 3 2 3 4" xfId="949" xr:uid="{00000000-0005-0000-0000-000064010000}"/>
    <cellStyle name="Currency 3 2 4" xfId="765" xr:uid="{00000000-0005-0000-0000-000065010000}"/>
    <cellStyle name="Currency 3 2 4 2" xfId="994" xr:uid="{00000000-0005-0000-0000-000066010000}"/>
    <cellStyle name="Currency 3 2 4 3" xfId="919" xr:uid="{00000000-0005-0000-0000-000067010000}"/>
    <cellStyle name="Currency 3 2 5" xfId="824" xr:uid="{00000000-0005-0000-0000-000068010000}"/>
    <cellStyle name="Currency 3 2 6" xfId="875" xr:uid="{00000000-0005-0000-0000-000069010000}"/>
    <cellStyle name="Currency 3 2 7" xfId="937" xr:uid="{00000000-0005-0000-0000-00006A010000}"/>
    <cellStyle name="Currency 3 2 8" xfId="608" xr:uid="{00000000-0005-0000-0000-00006B010000}"/>
    <cellStyle name="Currency 3 3" xfId="292" xr:uid="{00000000-0005-0000-0000-00006C010000}"/>
    <cellStyle name="Currency 3 3 2" xfId="745" xr:uid="{00000000-0005-0000-0000-00006D010000}"/>
    <cellStyle name="Currency 3 3 2 2" xfId="974" xr:uid="{00000000-0005-0000-0000-00006E010000}"/>
    <cellStyle name="Currency 3 3 2 3" xfId="899" xr:uid="{00000000-0005-0000-0000-00006F010000}"/>
    <cellStyle name="Currency 3 3 3" xfId="844" xr:uid="{00000000-0005-0000-0000-000070010000}"/>
    <cellStyle name="Currency 3 3 4" xfId="956" xr:uid="{00000000-0005-0000-0000-000071010000}"/>
    <cellStyle name="Currency 3 3 5" xfId="643" xr:uid="{00000000-0005-0000-0000-000072010000}"/>
    <cellStyle name="Currency 3 4" xfId="616" xr:uid="{00000000-0005-0000-0000-000073010000}"/>
    <cellStyle name="Currency 3 4 2" xfId="739" xr:uid="{00000000-0005-0000-0000-000074010000}"/>
    <cellStyle name="Currency 3 4 2 2" xfId="968" xr:uid="{00000000-0005-0000-0000-000075010000}"/>
    <cellStyle name="Currency 3 4 2 3" xfId="893" xr:uid="{00000000-0005-0000-0000-000076010000}"/>
    <cellStyle name="Currency 3 4 3" xfId="830" xr:uid="{00000000-0005-0000-0000-000077010000}"/>
    <cellStyle name="Currency 3 4 4" xfId="943" xr:uid="{00000000-0005-0000-0000-000078010000}"/>
    <cellStyle name="Currency 3 5" xfId="748" xr:uid="{00000000-0005-0000-0000-000079010000}"/>
    <cellStyle name="Currency 3 5 2" xfId="977" xr:uid="{00000000-0005-0000-0000-00007A010000}"/>
    <cellStyle name="Currency 3 5 3" xfId="902" xr:uid="{00000000-0005-0000-0000-00007B010000}"/>
    <cellStyle name="Currency 3 6" xfId="817" xr:uid="{00000000-0005-0000-0000-00007C010000}"/>
    <cellStyle name="Currency 3 7" xfId="874" xr:uid="{00000000-0005-0000-0000-00007D010000}"/>
    <cellStyle name="Currency 3 8" xfId="931" xr:uid="{00000000-0005-0000-0000-00007E010000}"/>
    <cellStyle name="Currency 3 9" xfId="581" xr:uid="{00000000-0005-0000-0000-00007F010000}"/>
    <cellStyle name="Currency 4" xfId="876" xr:uid="{00000000-0005-0000-0000-000080010000}"/>
    <cellStyle name="Currency 4 2" xfId="877" xr:uid="{00000000-0005-0000-0000-000081010000}"/>
    <cellStyle name="Currency 5" xfId="878" xr:uid="{00000000-0005-0000-0000-000082010000}"/>
    <cellStyle name="Currency 6" xfId="312" xr:uid="{00000000-0005-0000-0000-000083010000}"/>
    <cellStyle name="Currency 7" xfId="1172" xr:uid="{00000000-0005-0000-0000-000084010000}"/>
    <cellStyle name="Currency 7 2" xfId="1193" xr:uid="{74A2BE6A-5C14-4010-85E8-7DD768E75934}"/>
    <cellStyle name="Currency0" xfId="42" xr:uid="{00000000-0005-0000-0000-000085010000}"/>
    <cellStyle name="Currency0 2" xfId="43" xr:uid="{00000000-0005-0000-0000-000086010000}"/>
    <cellStyle name="Date" xfId="44" xr:uid="{00000000-0005-0000-0000-000087010000}"/>
    <cellStyle name="Euro" xfId="45" xr:uid="{00000000-0005-0000-0000-000088010000}"/>
    <cellStyle name="Fixed" xfId="46" xr:uid="{00000000-0005-0000-0000-000089010000}"/>
    <cellStyle name="Good 2" xfId="47" xr:uid="{00000000-0005-0000-0000-00008A010000}"/>
    <cellStyle name="GrayCell" xfId="48" xr:uid="{00000000-0005-0000-0000-00008B010000}"/>
    <cellStyle name="Heading1" xfId="49" xr:uid="{00000000-0005-0000-0000-00008C010000}"/>
    <cellStyle name="Heading2" xfId="50" xr:uid="{00000000-0005-0000-0000-00008D010000}"/>
    <cellStyle name="Hyperlink 2" xfId="51" xr:uid="{00000000-0005-0000-0000-00008E010000}"/>
    <cellStyle name="Input 2" xfId="52" xr:uid="{00000000-0005-0000-0000-00008F010000}"/>
    <cellStyle name="Input 3" xfId="53" xr:uid="{00000000-0005-0000-0000-000090010000}"/>
    <cellStyle name="Input 3 2" xfId="54" xr:uid="{00000000-0005-0000-0000-000091010000}"/>
    <cellStyle name="Input 3 3" xfId="55" xr:uid="{00000000-0005-0000-0000-000092010000}"/>
    <cellStyle name="input data" xfId="56" xr:uid="{00000000-0005-0000-0000-000093010000}"/>
    <cellStyle name="input data 2" xfId="57" xr:uid="{00000000-0005-0000-0000-000094010000}"/>
    <cellStyle name="input data_Ocotillo" xfId="58" xr:uid="{00000000-0005-0000-0000-000095010000}"/>
    <cellStyle name="Neutral 2" xfId="59" xr:uid="{00000000-0005-0000-0000-000096010000}"/>
    <cellStyle name="no dec" xfId="60" xr:uid="{00000000-0005-0000-0000-000097010000}"/>
    <cellStyle name="Normal" xfId="0" builtinId="0"/>
    <cellStyle name="Normal - Style1" xfId="61" xr:uid="{00000000-0005-0000-0000-000099010000}"/>
    <cellStyle name="Normal + box" xfId="62" xr:uid="{00000000-0005-0000-0000-00009A010000}"/>
    <cellStyle name="Normal + cyan" xfId="63" xr:uid="{00000000-0005-0000-0000-00009B010000}"/>
    <cellStyle name="Normal + cyan 2" xfId="64" xr:uid="{00000000-0005-0000-0000-00009C010000}"/>
    <cellStyle name="Normal + cyan 2 2" xfId="65" xr:uid="{00000000-0005-0000-0000-00009D010000}"/>
    <cellStyle name="Normal + cyan 3" xfId="66" xr:uid="{00000000-0005-0000-0000-00009E010000}"/>
    <cellStyle name="Normal + cyan 3 2" xfId="67" xr:uid="{00000000-0005-0000-0000-00009F010000}"/>
    <cellStyle name="normal + link" xfId="68" xr:uid="{00000000-0005-0000-0000-0000A0010000}"/>
    <cellStyle name="normal + link 2" xfId="69" xr:uid="{00000000-0005-0000-0000-0000A1010000}"/>
    <cellStyle name="normal + link2" xfId="70" xr:uid="{00000000-0005-0000-0000-0000A2010000}"/>
    <cellStyle name="Normal + red" xfId="71" xr:uid="{00000000-0005-0000-0000-0000A3010000}"/>
    <cellStyle name="Normal 10" xfId="72" xr:uid="{00000000-0005-0000-0000-0000A4010000}"/>
    <cellStyle name="Normal 10 2" xfId="524" xr:uid="{00000000-0005-0000-0000-0000A5010000}"/>
    <cellStyle name="Normal 10 2 2" xfId="879" xr:uid="{00000000-0005-0000-0000-0000A6010000}"/>
    <cellStyle name="Normal 10 3" xfId="685" xr:uid="{00000000-0005-0000-0000-0000A7010000}"/>
    <cellStyle name="Normal 10 3 2" xfId="880" xr:uid="{00000000-0005-0000-0000-0000A8010000}"/>
    <cellStyle name="Normal 10 4" xfId="582" xr:uid="{00000000-0005-0000-0000-0000A9010000}"/>
    <cellStyle name="Normal 11" xfId="73" xr:uid="{00000000-0005-0000-0000-0000AA010000}"/>
    <cellStyle name="Normal 11 2" xfId="74" xr:uid="{00000000-0005-0000-0000-0000AB010000}"/>
    <cellStyle name="Normal 11 2 2" xfId="334" xr:uid="{00000000-0005-0000-0000-0000AC010000}"/>
    <cellStyle name="Normal 11 2 2 2" xfId="1105" xr:uid="{00000000-0005-0000-0000-0000AD010000}"/>
    <cellStyle name="Normal 11 2 3" xfId="431" xr:uid="{00000000-0005-0000-0000-0000AE010000}"/>
    <cellStyle name="Normal 11 3" xfId="75" xr:uid="{00000000-0005-0000-0000-0000AF010000}"/>
    <cellStyle name="Normal 11 3 2" xfId="335" xr:uid="{00000000-0005-0000-0000-0000B0010000}"/>
    <cellStyle name="Normal 11 3 2 2" xfId="1165" xr:uid="{00000000-0005-0000-0000-0000B1010000}"/>
    <cellStyle name="Normal 11 3 3" xfId="432" xr:uid="{00000000-0005-0000-0000-0000B2010000}"/>
    <cellStyle name="Normal 11 4" xfId="76" xr:uid="{00000000-0005-0000-0000-0000B3010000}"/>
    <cellStyle name="Normal 11 4 2" xfId="336" xr:uid="{00000000-0005-0000-0000-0000B4010000}"/>
    <cellStyle name="Normal 11 4 2 2" xfId="1128" xr:uid="{00000000-0005-0000-0000-0000B5010000}"/>
    <cellStyle name="Normal 11 4 3" xfId="433" xr:uid="{00000000-0005-0000-0000-0000B6010000}"/>
    <cellStyle name="Normal 11 5" xfId="333" xr:uid="{00000000-0005-0000-0000-0000B7010000}"/>
    <cellStyle name="Normal 11 5 2" xfId="686" xr:uid="{00000000-0005-0000-0000-0000B8010000}"/>
    <cellStyle name="Normal 11 6" xfId="430" xr:uid="{00000000-0005-0000-0000-0000B9010000}"/>
    <cellStyle name="Normal 11 7" xfId="583" xr:uid="{00000000-0005-0000-0000-0000BA010000}"/>
    <cellStyle name="Normal 12" xfId="6" xr:uid="{00000000-0005-0000-0000-0000BB010000}"/>
    <cellStyle name="Normal 12 2" xfId="77" xr:uid="{00000000-0005-0000-0000-0000BC010000}"/>
    <cellStyle name="Normal 12 3" xfId="78" xr:uid="{00000000-0005-0000-0000-0000BD010000}"/>
    <cellStyle name="Normal 12 4" xfId="676" xr:uid="{00000000-0005-0000-0000-0000BE010000}"/>
    <cellStyle name="Normal 12 5" xfId="584" xr:uid="{00000000-0005-0000-0000-0000BF010000}"/>
    <cellStyle name="Normal 13" xfId="79" xr:uid="{00000000-0005-0000-0000-0000C0010000}"/>
    <cellStyle name="Normal 13 2" xfId="525" xr:uid="{00000000-0005-0000-0000-0000C1010000}"/>
    <cellStyle name="Normal 13 3" xfId="687" xr:uid="{00000000-0005-0000-0000-0000C2010000}"/>
    <cellStyle name="Normal 14" xfId="80" xr:uid="{00000000-0005-0000-0000-0000C3010000}"/>
    <cellStyle name="Normal 14 2" xfId="526" xr:uid="{00000000-0005-0000-0000-0000C4010000}"/>
    <cellStyle name="Normal 14 2 2" xfId="646" xr:uid="{00000000-0005-0000-0000-0000C5010000}"/>
    <cellStyle name="Normal 14 2 2 2" xfId="770" xr:uid="{00000000-0005-0000-0000-0000C6010000}"/>
    <cellStyle name="Normal 14 2 2 2 2" xfId="999" xr:uid="{00000000-0005-0000-0000-0000C7010000}"/>
    <cellStyle name="Normal 14 2 2 2 3" xfId="924" xr:uid="{00000000-0005-0000-0000-0000C8010000}"/>
    <cellStyle name="Normal 14 2 2 3" xfId="847" xr:uid="{00000000-0005-0000-0000-0000C9010000}"/>
    <cellStyle name="Normal 14 2 2 4" xfId="959" xr:uid="{00000000-0005-0000-0000-0000CA010000}"/>
    <cellStyle name="Normal 14 2 3" xfId="623" xr:uid="{00000000-0005-0000-0000-0000CB010000}"/>
    <cellStyle name="Normal 14 2 3 2" xfId="746" xr:uid="{00000000-0005-0000-0000-0000CC010000}"/>
    <cellStyle name="Normal 14 2 3 2 2" xfId="975" xr:uid="{00000000-0005-0000-0000-0000CD010000}"/>
    <cellStyle name="Normal 14 2 3 2 3" xfId="900" xr:uid="{00000000-0005-0000-0000-0000CE010000}"/>
    <cellStyle name="Normal 14 2 3 3" xfId="837" xr:uid="{00000000-0005-0000-0000-0000CF010000}"/>
    <cellStyle name="Normal 14 2 3 4" xfId="950" xr:uid="{00000000-0005-0000-0000-0000D0010000}"/>
    <cellStyle name="Normal 14 2 4" xfId="756" xr:uid="{00000000-0005-0000-0000-0000D1010000}"/>
    <cellStyle name="Normal 14 2 4 2" xfId="985" xr:uid="{00000000-0005-0000-0000-0000D2010000}"/>
    <cellStyle name="Normal 14 2 4 3" xfId="910" xr:uid="{00000000-0005-0000-0000-0000D3010000}"/>
    <cellStyle name="Normal 14 2 5" xfId="825" xr:uid="{00000000-0005-0000-0000-0000D4010000}"/>
    <cellStyle name="Normal 14 2 6" xfId="938" xr:uid="{00000000-0005-0000-0000-0000D5010000}"/>
    <cellStyle name="Normal 14 3" xfId="645" xr:uid="{00000000-0005-0000-0000-0000D6010000}"/>
    <cellStyle name="Normal 14 3 2" xfId="762" xr:uid="{00000000-0005-0000-0000-0000D7010000}"/>
    <cellStyle name="Normal 14 3 2 2" xfId="991" xr:uid="{00000000-0005-0000-0000-0000D8010000}"/>
    <cellStyle name="Normal 14 3 2 3" xfId="916" xr:uid="{00000000-0005-0000-0000-0000D9010000}"/>
    <cellStyle name="Normal 14 3 3" xfId="846" xr:uid="{00000000-0005-0000-0000-0000DA010000}"/>
    <cellStyle name="Normal 14 3 4" xfId="958" xr:uid="{00000000-0005-0000-0000-0000DB010000}"/>
    <cellStyle name="Normal 14 4" xfId="617" xr:uid="{00000000-0005-0000-0000-0000DC010000}"/>
    <cellStyle name="Normal 14 4 2" xfId="751" xr:uid="{00000000-0005-0000-0000-0000DD010000}"/>
    <cellStyle name="Normal 14 4 2 2" xfId="980" xr:uid="{00000000-0005-0000-0000-0000DE010000}"/>
    <cellStyle name="Normal 14 4 2 3" xfId="905" xr:uid="{00000000-0005-0000-0000-0000DF010000}"/>
    <cellStyle name="Normal 14 4 3" xfId="831" xr:uid="{00000000-0005-0000-0000-0000E0010000}"/>
    <cellStyle name="Normal 14 4 4" xfId="944" xr:uid="{00000000-0005-0000-0000-0000E1010000}"/>
    <cellStyle name="Normal 14 5" xfId="688" xr:uid="{00000000-0005-0000-0000-0000E2010000}"/>
    <cellStyle name="Normal 14 6" xfId="747" xr:uid="{00000000-0005-0000-0000-0000E3010000}"/>
    <cellStyle name="Normal 14 6 2" xfId="976" xr:uid="{00000000-0005-0000-0000-0000E4010000}"/>
    <cellStyle name="Normal 14 6 3" xfId="901" xr:uid="{00000000-0005-0000-0000-0000E5010000}"/>
    <cellStyle name="Normal 14 7" xfId="771" xr:uid="{00000000-0005-0000-0000-0000E6010000}"/>
    <cellStyle name="Normal 14 7 2" xfId="1000" xr:uid="{00000000-0005-0000-0000-0000E7010000}"/>
    <cellStyle name="Normal 14 7 3" xfId="925" xr:uid="{00000000-0005-0000-0000-0000E8010000}"/>
    <cellStyle name="Normal 14 8" xfId="818" xr:uid="{00000000-0005-0000-0000-0000E9010000}"/>
    <cellStyle name="Normal 14 9" xfId="932" xr:uid="{00000000-0005-0000-0000-0000EA010000}"/>
    <cellStyle name="Normal 15" xfId="81" xr:uid="{00000000-0005-0000-0000-0000EB010000}"/>
    <cellStyle name="Normal 15 2" xfId="527" xr:uid="{00000000-0005-0000-0000-0000EC010000}"/>
    <cellStyle name="Normal 15 3" xfId="689" xr:uid="{00000000-0005-0000-0000-0000ED010000}"/>
    <cellStyle name="Normal 16" xfId="82" xr:uid="{00000000-0005-0000-0000-0000EE010000}"/>
    <cellStyle name="Normal 16 2" xfId="528" xr:uid="{00000000-0005-0000-0000-0000EF010000}"/>
    <cellStyle name="Normal 16 2 2" xfId="647" xr:uid="{00000000-0005-0000-0000-0000F0010000}"/>
    <cellStyle name="Normal 16 3" xfId="529" xr:uid="{00000000-0005-0000-0000-0000F1010000}"/>
    <cellStyle name="Normal 16 3 2" xfId="648" xr:uid="{00000000-0005-0000-0000-0000F2010000}"/>
    <cellStyle name="Normal 16 4" xfId="690" xr:uid="{00000000-0005-0000-0000-0000F3010000}"/>
    <cellStyle name="Normal 17" xfId="83" xr:uid="{00000000-0005-0000-0000-0000F4010000}"/>
    <cellStyle name="Normal 17 2" xfId="649" xr:uid="{00000000-0005-0000-0000-0000F5010000}"/>
    <cellStyle name="Normal 18" xfId="5" xr:uid="{00000000-0005-0000-0000-0000F6010000}"/>
    <cellStyle name="Normal 18 2" xfId="317" xr:uid="{00000000-0005-0000-0000-0000F7010000}"/>
    <cellStyle name="Normal 18 2 2" xfId="1164" xr:uid="{00000000-0005-0000-0000-0000F8010000}"/>
    <cellStyle name="Normal 18 3" xfId="414" xr:uid="{00000000-0005-0000-0000-0000F9010000}"/>
    <cellStyle name="Normal 18 4" xfId="667" xr:uid="{00000000-0005-0000-0000-0000FA010000}"/>
    <cellStyle name="Normal 19" xfId="220" xr:uid="{00000000-0005-0000-0000-0000FB010000}"/>
    <cellStyle name="Normal 19 2" xfId="758" xr:uid="{00000000-0005-0000-0000-0000FC010000}"/>
    <cellStyle name="Normal 19 2 2" xfId="987" xr:uid="{00000000-0005-0000-0000-0000FD010000}"/>
    <cellStyle name="Normal 19 2 3" xfId="912" xr:uid="{00000000-0005-0000-0000-0000FE010000}"/>
    <cellStyle name="Normal 19 3" xfId="854" xr:uid="{00000000-0005-0000-0000-0000FF010000}"/>
    <cellStyle name="Normal 19 4" xfId="926" xr:uid="{00000000-0005-0000-0000-000000020000}"/>
    <cellStyle name="Normal 19 5" xfId="569" xr:uid="{00000000-0005-0000-0000-000001020000}"/>
    <cellStyle name="Normal 2" xfId="84" xr:uid="{00000000-0005-0000-0000-000002020000}"/>
    <cellStyle name="Normal 2 10" xfId="1189" xr:uid="{00000000-0005-0000-0000-000003020000}"/>
    <cellStyle name="Normal 2 2" xfId="85" xr:uid="{00000000-0005-0000-0000-000004020000}"/>
    <cellStyle name="Normal 2 2 2" xfId="86" xr:uid="{00000000-0005-0000-0000-000005020000}"/>
    <cellStyle name="Normal 2 2 2 2" xfId="337" xr:uid="{00000000-0005-0000-0000-000006020000}"/>
    <cellStyle name="Normal 2 2 2 2 2" xfId="694" xr:uid="{00000000-0005-0000-0000-000007020000}"/>
    <cellStyle name="Normal 2 2 2 3" xfId="434" xr:uid="{00000000-0005-0000-0000-000008020000}"/>
    <cellStyle name="Normal 2 2 2 4" xfId="585" xr:uid="{00000000-0005-0000-0000-000009020000}"/>
    <cellStyle name="Normal 2 2 3" xfId="296" xr:uid="{00000000-0005-0000-0000-00000A020000}"/>
    <cellStyle name="Normal 2 2 3 2" xfId="586" xr:uid="{00000000-0005-0000-0000-00000B020000}"/>
    <cellStyle name="Normal 2 2 4" xfId="513" xr:uid="{00000000-0005-0000-0000-00000C020000}"/>
    <cellStyle name="Normal 2 2 4 2" xfId="693" xr:uid="{00000000-0005-0000-0000-00000D020000}"/>
    <cellStyle name="Normal 2 3" xfId="87" xr:uid="{00000000-0005-0000-0000-00000E020000}"/>
    <cellStyle name="Normal 2 3 2" xfId="88" xr:uid="{00000000-0005-0000-0000-00000F020000}"/>
    <cellStyle name="Normal 2 3 3" xfId="89" xr:uid="{00000000-0005-0000-0000-000010020000}"/>
    <cellStyle name="Normal 2 3 4" xfId="228" xr:uid="{00000000-0005-0000-0000-000011020000}"/>
    <cellStyle name="Normal 2 3 4 2" xfId="695" xr:uid="{00000000-0005-0000-0000-000012020000}"/>
    <cellStyle name="Normal 2 4" xfId="511" xr:uid="{00000000-0005-0000-0000-000013020000}"/>
    <cellStyle name="Normal 2 4 2" xfId="882" xr:uid="{00000000-0005-0000-0000-000014020000}"/>
    <cellStyle name="Normal 2 4 3" xfId="578" xr:uid="{00000000-0005-0000-0000-000015020000}"/>
    <cellStyle name="Normal 2 5" xfId="530" xr:uid="{00000000-0005-0000-0000-000016020000}"/>
    <cellStyle name="Normal 2 6" xfId="531" xr:uid="{00000000-0005-0000-0000-000017020000}"/>
    <cellStyle name="Normal 2 7" xfId="570" xr:uid="{00000000-0005-0000-0000-000018020000}"/>
    <cellStyle name="Normal 2 8" xfId="692" xr:uid="{00000000-0005-0000-0000-000019020000}"/>
    <cellStyle name="Normal 2 9" xfId="566" xr:uid="{00000000-0005-0000-0000-00001A020000}"/>
    <cellStyle name="Normal 2_Ocotillo" xfId="90" xr:uid="{00000000-0005-0000-0000-00001B020000}"/>
    <cellStyle name="Normal 20" xfId="283" xr:uid="{00000000-0005-0000-0000-00001C020000}"/>
    <cellStyle name="Normal 20 2" xfId="671" xr:uid="{00000000-0005-0000-0000-00001D020000}"/>
    <cellStyle name="Normal 21" xfId="311" xr:uid="{00000000-0005-0000-0000-00001E020000}"/>
    <cellStyle name="Normal 21 2" xfId="811" xr:uid="{00000000-0005-0000-0000-00001F020000}"/>
    <cellStyle name="Normal 22" xfId="314" xr:uid="{00000000-0005-0000-0000-000020020000}"/>
    <cellStyle name="Normal 23" xfId="313" xr:uid="{00000000-0005-0000-0000-000021020000}"/>
    <cellStyle name="Normal 23 2" xfId="860" xr:uid="{00000000-0005-0000-0000-000022020000}"/>
    <cellStyle name="Normal 23 3" xfId="1157" xr:uid="{00000000-0005-0000-0000-000023020000}"/>
    <cellStyle name="Normal 24" xfId="512" xr:uid="{00000000-0005-0000-0000-000024020000}"/>
    <cellStyle name="Normal 24 2" xfId="853" xr:uid="{00000000-0005-0000-0000-000025020000}"/>
    <cellStyle name="Normal 24 3" xfId="1168" xr:uid="{00000000-0005-0000-0000-000026020000}"/>
    <cellStyle name="Normal 25" xfId="858" xr:uid="{00000000-0005-0000-0000-000027020000}"/>
    <cellStyle name="Normal 26" xfId="564" xr:uid="{00000000-0005-0000-0000-000028020000}"/>
    <cellStyle name="Normal 27" xfId="1001" xr:uid="{00000000-0005-0000-0000-000029020000}"/>
    <cellStyle name="Normal 27 2" xfId="1169" xr:uid="{00000000-0005-0000-0000-00002A020000}"/>
    <cellStyle name="Normal 28" xfId="1003" xr:uid="{00000000-0005-0000-0000-00002B020000}"/>
    <cellStyle name="Normal 29" xfId="1005" xr:uid="{00000000-0005-0000-0000-00002C020000}"/>
    <cellStyle name="Normal 3" xfId="91" xr:uid="{00000000-0005-0000-0000-00002D020000}"/>
    <cellStyle name="Normal 3 2" xfId="92" xr:uid="{00000000-0005-0000-0000-00002E020000}"/>
    <cellStyle name="Normal 3 2 2" xfId="93" xr:uid="{00000000-0005-0000-0000-00002F020000}"/>
    <cellStyle name="Normal 3 2 2 2" xfId="340" xr:uid="{00000000-0005-0000-0000-000030020000}"/>
    <cellStyle name="Normal 3 2 2 2 2" xfId="698" xr:uid="{00000000-0005-0000-0000-000031020000}"/>
    <cellStyle name="Normal 3 2 2 3" xfId="437" xr:uid="{00000000-0005-0000-0000-000032020000}"/>
    <cellStyle name="Normal 3 2 2 4" xfId="603" xr:uid="{00000000-0005-0000-0000-000033020000}"/>
    <cellStyle name="Normal 3 2 3" xfId="94" xr:uid="{00000000-0005-0000-0000-000034020000}"/>
    <cellStyle name="Normal 3 2 3 2" xfId="341" xr:uid="{00000000-0005-0000-0000-000035020000}"/>
    <cellStyle name="Normal 3 2 3 2 2" xfId="738" xr:uid="{00000000-0005-0000-0000-000036020000}"/>
    <cellStyle name="Normal 3 2 3 2 2 2" xfId="967" xr:uid="{00000000-0005-0000-0000-000037020000}"/>
    <cellStyle name="Normal 3 2 3 2 2 3" xfId="892" xr:uid="{00000000-0005-0000-0000-000038020000}"/>
    <cellStyle name="Normal 3 2 3 2 3" xfId="848" xr:uid="{00000000-0005-0000-0000-000039020000}"/>
    <cellStyle name="Normal 3 2 3 2 4" xfId="960" xr:uid="{00000000-0005-0000-0000-00003A020000}"/>
    <cellStyle name="Normal 3 2 3 2 5" xfId="650" xr:uid="{00000000-0005-0000-0000-00003B020000}"/>
    <cellStyle name="Normal 3 2 3 2 6" xfId="1102" xr:uid="{00000000-0005-0000-0000-00003C020000}"/>
    <cellStyle name="Normal 3 2 3 3" xfId="438" xr:uid="{00000000-0005-0000-0000-00003D020000}"/>
    <cellStyle name="Normal 3 2 3 3 2" xfId="754" xr:uid="{00000000-0005-0000-0000-00003E020000}"/>
    <cellStyle name="Normal 3 2 3 3 2 2" xfId="983" xr:uid="{00000000-0005-0000-0000-00003F020000}"/>
    <cellStyle name="Normal 3 2 3 3 2 3" xfId="908" xr:uid="{00000000-0005-0000-0000-000040020000}"/>
    <cellStyle name="Normal 3 2 3 3 3" xfId="833" xr:uid="{00000000-0005-0000-0000-000041020000}"/>
    <cellStyle name="Normal 3 2 3 3 4" xfId="946" xr:uid="{00000000-0005-0000-0000-000042020000}"/>
    <cellStyle name="Normal 3 2 3 3 5" xfId="619" xr:uid="{00000000-0005-0000-0000-000043020000}"/>
    <cellStyle name="Normal 3 2 3 4" xfId="699" xr:uid="{00000000-0005-0000-0000-000044020000}"/>
    <cellStyle name="Normal 3 2 3 5" xfId="742" xr:uid="{00000000-0005-0000-0000-000045020000}"/>
    <cellStyle name="Normal 3 2 3 5 2" xfId="971" xr:uid="{00000000-0005-0000-0000-000046020000}"/>
    <cellStyle name="Normal 3 2 3 5 3" xfId="896" xr:uid="{00000000-0005-0000-0000-000047020000}"/>
    <cellStyle name="Normal 3 2 3 6" xfId="821" xr:uid="{00000000-0005-0000-0000-000048020000}"/>
    <cellStyle name="Normal 3 2 3 7" xfId="934" xr:uid="{00000000-0005-0000-0000-000049020000}"/>
    <cellStyle name="Normal 3 2 3 8" xfId="605" xr:uid="{00000000-0005-0000-0000-00004A020000}"/>
    <cellStyle name="Normal 3 2 4" xfId="297" xr:uid="{00000000-0005-0000-0000-00004B020000}"/>
    <cellStyle name="Normal 3 2 4 2" xfId="750" xr:uid="{00000000-0005-0000-0000-00004C020000}"/>
    <cellStyle name="Normal 3 2 4 2 2" xfId="979" xr:uid="{00000000-0005-0000-0000-00004D020000}"/>
    <cellStyle name="Normal 3 2 4 2 3" xfId="904" xr:uid="{00000000-0005-0000-0000-00004E020000}"/>
    <cellStyle name="Normal 3 2 4 3" xfId="827" xr:uid="{00000000-0005-0000-0000-00004F020000}"/>
    <cellStyle name="Normal 3 2 4 4" xfId="940" xr:uid="{00000000-0005-0000-0000-000050020000}"/>
    <cellStyle name="Normal 3 2 4 5" xfId="613" xr:uid="{00000000-0005-0000-0000-000051020000}"/>
    <cellStyle name="Normal 3 2 5" xfId="339" xr:uid="{00000000-0005-0000-0000-000052020000}"/>
    <cellStyle name="Normal 3 2 5 2" xfId="697" xr:uid="{00000000-0005-0000-0000-000053020000}"/>
    <cellStyle name="Normal 3 2 6" xfId="436" xr:uid="{00000000-0005-0000-0000-000054020000}"/>
    <cellStyle name="Normal 3 2 6 2" xfId="989" xr:uid="{00000000-0005-0000-0000-000055020000}"/>
    <cellStyle name="Normal 3 2 6 3" xfId="914" xr:uid="{00000000-0005-0000-0000-000056020000}"/>
    <cellStyle name="Normal 3 2 6 4" xfId="760" xr:uid="{00000000-0005-0000-0000-000057020000}"/>
    <cellStyle name="Normal 3 2 7" xfId="814" xr:uid="{00000000-0005-0000-0000-000058020000}"/>
    <cellStyle name="Normal 3 2 8" xfId="928" xr:uid="{00000000-0005-0000-0000-000059020000}"/>
    <cellStyle name="Normal 3 2 9" xfId="576" xr:uid="{00000000-0005-0000-0000-00005A020000}"/>
    <cellStyle name="Normal 3 3" xfId="95" xr:uid="{00000000-0005-0000-0000-00005B020000}"/>
    <cellStyle name="Normal 3 3 2" xfId="229" xr:uid="{00000000-0005-0000-0000-00005C020000}"/>
    <cellStyle name="Normal 3 3 2 2" xfId="700" xr:uid="{00000000-0005-0000-0000-00005D020000}"/>
    <cellStyle name="Normal 3 3 3" xfId="342" xr:uid="{00000000-0005-0000-0000-00005E020000}"/>
    <cellStyle name="Normal 3 3 3 2" xfId="1101" xr:uid="{00000000-0005-0000-0000-00005F020000}"/>
    <cellStyle name="Normal 3 3 4" xfId="439" xr:uid="{00000000-0005-0000-0000-000060020000}"/>
    <cellStyle name="Normal 3 3 5" xfId="574" xr:uid="{00000000-0005-0000-0000-000061020000}"/>
    <cellStyle name="Normal 3 4" xfId="96" xr:uid="{00000000-0005-0000-0000-000062020000}"/>
    <cellStyle name="Normal 3 4 2" xfId="343" xr:uid="{00000000-0005-0000-0000-000063020000}"/>
    <cellStyle name="Normal 3 4 2 2" xfId="701" xr:uid="{00000000-0005-0000-0000-000064020000}"/>
    <cellStyle name="Normal 3 4 3" xfId="440" xr:uid="{00000000-0005-0000-0000-000065020000}"/>
    <cellStyle name="Normal 3 4 4" xfId="668" xr:uid="{00000000-0005-0000-0000-000066020000}"/>
    <cellStyle name="Normal 3 5" xfId="97" xr:uid="{00000000-0005-0000-0000-000067020000}"/>
    <cellStyle name="Normal 3 5 2" xfId="702" xr:uid="{00000000-0005-0000-0000-000068020000}"/>
    <cellStyle name="Normal 3 5 3" xfId="673" xr:uid="{00000000-0005-0000-0000-000069020000}"/>
    <cellStyle name="Normal 3 6" xfId="338" xr:uid="{00000000-0005-0000-0000-00006A020000}"/>
    <cellStyle name="Normal 3 6 2" xfId="696" xr:uid="{00000000-0005-0000-0000-00006B020000}"/>
    <cellStyle name="Normal 3 7" xfId="435" xr:uid="{00000000-0005-0000-0000-00006C020000}"/>
    <cellStyle name="Normal 3 8" xfId="567" xr:uid="{00000000-0005-0000-0000-00006D020000}"/>
    <cellStyle name="Normal 3_Ocotillo" xfId="98" xr:uid="{00000000-0005-0000-0000-00006E020000}"/>
    <cellStyle name="Normal 30" xfId="1007" xr:uid="{00000000-0005-0000-0000-00006F020000}"/>
    <cellStyle name="Normal 31" xfId="1009" xr:uid="{00000000-0005-0000-0000-000070020000}"/>
    <cellStyle name="Normal 32" xfId="1011" xr:uid="{00000000-0005-0000-0000-000071020000}"/>
    <cellStyle name="Normal 33" xfId="1013" xr:uid="{00000000-0005-0000-0000-000072020000}"/>
    <cellStyle name="Normal 34" xfId="1015" xr:uid="{00000000-0005-0000-0000-000073020000}"/>
    <cellStyle name="Normal 35" xfId="1017" xr:uid="{00000000-0005-0000-0000-000074020000}"/>
    <cellStyle name="Normal 36" xfId="1019" xr:uid="{00000000-0005-0000-0000-000075020000}"/>
    <cellStyle name="Normal 37" xfId="1021" xr:uid="{00000000-0005-0000-0000-000076020000}"/>
    <cellStyle name="Normal 38" xfId="1024" xr:uid="{00000000-0005-0000-0000-000077020000}"/>
    <cellStyle name="Normal 39" xfId="1025" xr:uid="{00000000-0005-0000-0000-000078020000}"/>
    <cellStyle name="Normal 4" xfId="99" xr:uid="{00000000-0005-0000-0000-000079020000}"/>
    <cellStyle name="Normal 4 10" xfId="514" xr:uid="{00000000-0005-0000-0000-00007A020000}"/>
    <cellStyle name="Normal 4 2" xfId="100" xr:uid="{00000000-0005-0000-0000-00007B020000}"/>
    <cellStyle name="Normal 4 2 2" xfId="275" xr:uid="{00000000-0005-0000-0000-00007C020000}"/>
    <cellStyle name="Normal 4 2 2 2" xfId="704" xr:uid="{00000000-0005-0000-0000-00007D020000}"/>
    <cellStyle name="Normal 4 2 3" xfId="587" xr:uid="{00000000-0005-0000-0000-00007E020000}"/>
    <cellStyle name="Normal 4 3" xfId="101" xr:uid="{00000000-0005-0000-0000-00007F020000}"/>
    <cellStyle name="Normal 4 3 2" xfId="8" xr:uid="{00000000-0005-0000-0000-000080020000}"/>
    <cellStyle name="Normal 4 3 2 2" xfId="318" xr:uid="{00000000-0005-0000-0000-000081020000}"/>
    <cellStyle name="Normal 4 3 2 2 2" xfId="1127" xr:uid="{00000000-0005-0000-0000-000082020000}"/>
    <cellStyle name="Normal 4 3 2 3" xfId="415" xr:uid="{00000000-0005-0000-0000-000083020000}"/>
    <cellStyle name="Normal 4 3 3" xfId="271" xr:uid="{00000000-0005-0000-0000-000084020000}"/>
    <cellStyle name="Normal 4 3 3 2" xfId="705" xr:uid="{00000000-0005-0000-0000-000085020000}"/>
    <cellStyle name="Normal 4 3 4" xfId="344" xr:uid="{00000000-0005-0000-0000-000086020000}"/>
    <cellStyle name="Normal 4 3 4 2" xfId="1111" xr:uid="{00000000-0005-0000-0000-000087020000}"/>
    <cellStyle name="Normal 4 3 5" xfId="441" xr:uid="{00000000-0005-0000-0000-000088020000}"/>
    <cellStyle name="Normal 4 3 6" xfId="588" xr:uid="{00000000-0005-0000-0000-000089020000}"/>
    <cellStyle name="Normal 4 4" xfId="10" xr:uid="{00000000-0005-0000-0000-00008A020000}"/>
    <cellStyle name="Normal 4 4 2" xfId="102" xr:uid="{00000000-0005-0000-0000-00008B020000}"/>
    <cellStyle name="Normal 4 4 2 2" xfId="345" xr:uid="{00000000-0005-0000-0000-00008C020000}"/>
    <cellStyle name="Normal 4 4 2 2 2" xfId="1100" xr:uid="{00000000-0005-0000-0000-00008D020000}"/>
    <cellStyle name="Normal 4 4 2 3" xfId="442" xr:uid="{00000000-0005-0000-0000-00008E020000}"/>
    <cellStyle name="Normal 4 4 3" xfId="320" xr:uid="{00000000-0005-0000-0000-00008F020000}"/>
    <cellStyle name="Normal 4 4 3 2" xfId="678" xr:uid="{00000000-0005-0000-0000-000090020000}"/>
    <cellStyle name="Normal 4 4 4" xfId="417" xr:uid="{00000000-0005-0000-0000-000091020000}"/>
    <cellStyle name="Normal 4 4 5" xfId="589" xr:uid="{00000000-0005-0000-0000-000092020000}"/>
    <cellStyle name="Normal 4 5" xfId="103" xr:uid="{00000000-0005-0000-0000-000093020000}"/>
    <cellStyle name="Normal 4 5 2" xfId="346" xr:uid="{00000000-0005-0000-0000-000094020000}"/>
    <cellStyle name="Normal 4 5 2 2" xfId="706" xr:uid="{00000000-0005-0000-0000-000095020000}"/>
    <cellStyle name="Normal 4 5 3" xfId="443" xr:uid="{00000000-0005-0000-0000-000096020000}"/>
    <cellStyle name="Normal 4 5 4" xfId="590" xr:uid="{00000000-0005-0000-0000-000097020000}"/>
    <cellStyle name="Normal 4 6" xfId="9" xr:uid="{00000000-0005-0000-0000-000098020000}"/>
    <cellStyle name="Normal 4 6 2" xfId="319" xr:uid="{00000000-0005-0000-0000-000099020000}"/>
    <cellStyle name="Normal 4 6 2 2" xfId="677" xr:uid="{00000000-0005-0000-0000-00009A020000}"/>
    <cellStyle name="Normal 4 6 3" xfId="416" xr:uid="{00000000-0005-0000-0000-00009B020000}"/>
    <cellStyle name="Normal 4 6 4" xfId="591" xr:uid="{00000000-0005-0000-0000-00009C020000}"/>
    <cellStyle name="Normal 4 7" xfId="12" xr:uid="{00000000-0005-0000-0000-00009D020000}"/>
    <cellStyle name="Normal 4 7 2" xfId="322" xr:uid="{00000000-0005-0000-0000-00009E020000}"/>
    <cellStyle name="Normal 4 7 2 2" xfId="1112" xr:uid="{00000000-0005-0000-0000-00009F020000}"/>
    <cellStyle name="Normal 4 7 3" xfId="419" xr:uid="{00000000-0005-0000-0000-0000A0020000}"/>
    <cellStyle name="Normal 4 8" xfId="104" xr:uid="{00000000-0005-0000-0000-0000A1020000}"/>
    <cellStyle name="Normal 4 8 2" xfId="11" xr:uid="{00000000-0005-0000-0000-0000A2020000}"/>
    <cellStyle name="Normal 4 8 2 2" xfId="321" xr:uid="{00000000-0005-0000-0000-0000A3020000}"/>
    <cellStyle name="Normal 4 8 2 2 2" xfId="1114" xr:uid="{00000000-0005-0000-0000-0000A4020000}"/>
    <cellStyle name="Normal 4 8 2 3" xfId="418" xr:uid="{00000000-0005-0000-0000-0000A5020000}"/>
    <cellStyle name="Normal 4 8 3" xfId="347" xr:uid="{00000000-0005-0000-0000-0000A6020000}"/>
    <cellStyle name="Normal 4 8 3 2" xfId="1099" xr:uid="{00000000-0005-0000-0000-0000A7020000}"/>
    <cellStyle name="Normal 4 8 4" xfId="444" xr:uid="{00000000-0005-0000-0000-0000A8020000}"/>
    <cellStyle name="Normal 4 9" xfId="224" xr:uid="{00000000-0005-0000-0000-0000A9020000}"/>
    <cellStyle name="Normal 4 9 2" xfId="703" xr:uid="{00000000-0005-0000-0000-0000AA020000}"/>
    <cellStyle name="Normal 4_Ocotillo" xfId="105" xr:uid="{00000000-0005-0000-0000-0000AB020000}"/>
    <cellStyle name="Normal 40" xfId="1026" xr:uid="{00000000-0005-0000-0000-0000AC020000}"/>
    <cellStyle name="Normal 41" xfId="1028" xr:uid="{00000000-0005-0000-0000-0000AD020000}"/>
    <cellStyle name="Normal 42" xfId="1030" xr:uid="{00000000-0005-0000-0000-0000AE020000}"/>
    <cellStyle name="Normal 43" xfId="1032" xr:uid="{00000000-0005-0000-0000-0000AF020000}"/>
    <cellStyle name="Normal 44" xfId="1034" xr:uid="{00000000-0005-0000-0000-0000B0020000}"/>
    <cellStyle name="Normal 45" xfId="1036" xr:uid="{00000000-0005-0000-0000-0000B1020000}"/>
    <cellStyle name="Normal 46" xfId="1038" xr:uid="{00000000-0005-0000-0000-0000B2020000}"/>
    <cellStyle name="Normal 47" xfId="1040" xr:uid="{00000000-0005-0000-0000-0000B3020000}"/>
    <cellStyle name="Normal 48" xfId="1042" xr:uid="{00000000-0005-0000-0000-0000B4020000}"/>
    <cellStyle name="Normal 49" xfId="1044" xr:uid="{00000000-0005-0000-0000-0000B5020000}"/>
    <cellStyle name="Normal 5" xfId="106" xr:uid="{00000000-0005-0000-0000-0000B6020000}"/>
    <cellStyle name="Normal 5 2" xfId="107" xr:uid="{00000000-0005-0000-0000-0000B7020000}"/>
    <cellStyle name="Normal 5 2 2" xfId="281" xr:uid="{00000000-0005-0000-0000-0000B8020000}"/>
    <cellStyle name="Normal 5 2 2 2" xfId="708" xr:uid="{00000000-0005-0000-0000-0000B9020000}"/>
    <cellStyle name="Normal 5 2 3" xfId="592" xr:uid="{00000000-0005-0000-0000-0000BA020000}"/>
    <cellStyle name="Normal 5 3" xfId="276" xr:uid="{00000000-0005-0000-0000-0000BB020000}"/>
    <cellStyle name="Normal 5 4" xfId="669" xr:uid="{00000000-0005-0000-0000-0000BC020000}"/>
    <cellStyle name="Normal 5 5" xfId="707" xr:uid="{00000000-0005-0000-0000-0000BD020000}"/>
    <cellStyle name="Normal 5_Ocotillo" xfId="108" xr:uid="{00000000-0005-0000-0000-0000BE020000}"/>
    <cellStyle name="Normal 50" xfId="1046" xr:uid="{00000000-0005-0000-0000-0000BF020000}"/>
    <cellStyle name="Normal 51" xfId="1048" xr:uid="{00000000-0005-0000-0000-0000C0020000}"/>
    <cellStyle name="Normal 52" xfId="1050" xr:uid="{00000000-0005-0000-0000-0000C1020000}"/>
    <cellStyle name="Normal 53" xfId="1052" xr:uid="{00000000-0005-0000-0000-0000C2020000}"/>
    <cellStyle name="Normal 54" xfId="1054" xr:uid="{00000000-0005-0000-0000-0000C3020000}"/>
    <cellStyle name="Normal 55" xfId="1056" xr:uid="{00000000-0005-0000-0000-0000C4020000}"/>
    <cellStyle name="Normal 56" xfId="1058" xr:uid="{00000000-0005-0000-0000-0000C5020000}"/>
    <cellStyle name="Normal 57" xfId="1060" xr:uid="{00000000-0005-0000-0000-0000C6020000}"/>
    <cellStyle name="Normal 58" xfId="1062" xr:uid="{00000000-0005-0000-0000-0000C7020000}"/>
    <cellStyle name="Normal 59" xfId="1064" xr:uid="{00000000-0005-0000-0000-0000C8020000}"/>
    <cellStyle name="Normal 6" xfId="109" xr:uid="{00000000-0005-0000-0000-0000C9020000}"/>
    <cellStyle name="Normal 6 10" xfId="110" xr:uid="{00000000-0005-0000-0000-0000CA020000}"/>
    <cellStyle name="Normal 6 10 2" xfId="349" xr:uid="{00000000-0005-0000-0000-0000CB020000}"/>
    <cellStyle name="Normal 6 10 2 2" xfId="1097" xr:uid="{00000000-0005-0000-0000-0000CC020000}"/>
    <cellStyle name="Normal 6 10 3" xfId="446" xr:uid="{00000000-0005-0000-0000-0000CD020000}"/>
    <cellStyle name="Normal 6 11" xfId="111" xr:uid="{00000000-0005-0000-0000-0000CE020000}"/>
    <cellStyle name="Normal 6 11 2" xfId="350" xr:uid="{00000000-0005-0000-0000-0000CF020000}"/>
    <cellStyle name="Normal 6 11 2 2" xfId="1113" xr:uid="{00000000-0005-0000-0000-0000D0020000}"/>
    <cellStyle name="Normal 6 11 3" xfId="447" xr:uid="{00000000-0005-0000-0000-0000D1020000}"/>
    <cellStyle name="Normal 6 12" xfId="282" xr:uid="{00000000-0005-0000-0000-0000D2020000}"/>
    <cellStyle name="Normal 6 12 2" xfId="709" xr:uid="{00000000-0005-0000-0000-0000D3020000}"/>
    <cellStyle name="Normal 6 13" xfId="348" xr:uid="{00000000-0005-0000-0000-0000D4020000}"/>
    <cellStyle name="Normal 6 13 2" xfId="1098" xr:uid="{00000000-0005-0000-0000-0000D5020000}"/>
    <cellStyle name="Normal 6 14" xfId="445" xr:uid="{00000000-0005-0000-0000-0000D6020000}"/>
    <cellStyle name="Normal 6 15" xfId="593" xr:uid="{00000000-0005-0000-0000-0000D7020000}"/>
    <cellStyle name="Normal 6 2" xfId="112" xr:uid="{00000000-0005-0000-0000-0000D8020000}"/>
    <cellStyle name="Normal 6 2 2" xfId="113" xr:uid="{00000000-0005-0000-0000-0000D9020000}"/>
    <cellStyle name="Normal 6 2 2 2" xfId="114" xr:uid="{00000000-0005-0000-0000-0000DA020000}"/>
    <cellStyle name="Normal 6 2 2 2 2" xfId="353" xr:uid="{00000000-0005-0000-0000-0000DB020000}"/>
    <cellStyle name="Normal 6 2 2 2 2 2" xfId="1145" xr:uid="{00000000-0005-0000-0000-0000DC020000}"/>
    <cellStyle name="Normal 6 2 2 2 3" xfId="450" xr:uid="{00000000-0005-0000-0000-0000DD020000}"/>
    <cellStyle name="Normal 6 2 2 3" xfId="115" xr:uid="{00000000-0005-0000-0000-0000DE020000}"/>
    <cellStyle name="Normal 6 2 2 3 2" xfId="354" xr:uid="{00000000-0005-0000-0000-0000DF020000}"/>
    <cellStyle name="Normal 6 2 2 3 2 2" xfId="1110" xr:uid="{00000000-0005-0000-0000-0000E0020000}"/>
    <cellStyle name="Normal 6 2 2 3 3" xfId="451" xr:uid="{00000000-0005-0000-0000-0000E1020000}"/>
    <cellStyle name="Normal 6 2 2 4" xfId="301" xr:uid="{00000000-0005-0000-0000-0000E2020000}"/>
    <cellStyle name="Normal 6 2 2 5" xfId="352" xr:uid="{00000000-0005-0000-0000-0000E3020000}"/>
    <cellStyle name="Normal 6 2 2 5 2" xfId="1131" xr:uid="{00000000-0005-0000-0000-0000E4020000}"/>
    <cellStyle name="Normal 6 2 2 6" xfId="449" xr:uid="{00000000-0005-0000-0000-0000E5020000}"/>
    <cellStyle name="Normal 6 2 3" xfId="116" xr:uid="{00000000-0005-0000-0000-0000E6020000}"/>
    <cellStyle name="Normal 6 2 3 2" xfId="355" xr:uid="{00000000-0005-0000-0000-0000E7020000}"/>
    <cellStyle name="Normal 6 2 3 2 2" xfId="1109" xr:uid="{00000000-0005-0000-0000-0000E8020000}"/>
    <cellStyle name="Normal 6 2 3 3" xfId="452" xr:uid="{00000000-0005-0000-0000-0000E9020000}"/>
    <cellStyle name="Normal 6 2 4" xfId="117" xr:uid="{00000000-0005-0000-0000-0000EA020000}"/>
    <cellStyle name="Normal 6 2 4 2" xfId="356" xr:uid="{00000000-0005-0000-0000-0000EB020000}"/>
    <cellStyle name="Normal 6 2 4 2 2" xfId="1119" xr:uid="{00000000-0005-0000-0000-0000EC020000}"/>
    <cellStyle name="Normal 6 2 4 3" xfId="453" xr:uid="{00000000-0005-0000-0000-0000ED020000}"/>
    <cellStyle name="Normal 6 2 5" xfId="285" xr:uid="{00000000-0005-0000-0000-0000EE020000}"/>
    <cellStyle name="Normal 6 2 5 2" xfId="710" xr:uid="{00000000-0005-0000-0000-0000EF020000}"/>
    <cellStyle name="Normal 6 2 6" xfId="351" xr:uid="{00000000-0005-0000-0000-0000F0020000}"/>
    <cellStyle name="Normal 6 2 6 2" xfId="1151" xr:uid="{00000000-0005-0000-0000-0000F1020000}"/>
    <cellStyle name="Normal 6 2 7" xfId="448" xr:uid="{00000000-0005-0000-0000-0000F2020000}"/>
    <cellStyle name="Normal 6 2 8" xfId="594" xr:uid="{00000000-0005-0000-0000-0000F3020000}"/>
    <cellStyle name="Normal 6 2_Ocotillo" xfId="118" xr:uid="{00000000-0005-0000-0000-0000F4020000}"/>
    <cellStyle name="Normal 6 3" xfId="119" xr:uid="{00000000-0005-0000-0000-0000F5020000}"/>
    <cellStyle name="Normal 6 3 2" xfId="120" xr:uid="{00000000-0005-0000-0000-0000F6020000}"/>
    <cellStyle name="Normal 6 3 2 2" xfId="121" xr:uid="{00000000-0005-0000-0000-0000F7020000}"/>
    <cellStyle name="Normal 6 3 2 2 2" xfId="359" xr:uid="{00000000-0005-0000-0000-0000F8020000}"/>
    <cellStyle name="Normal 6 3 2 2 2 2" xfId="1148" xr:uid="{00000000-0005-0000-0000-0000F9020000}"/>
    <cellStyle name="Normal 6 3 2 2 3" xfId="456" xr:uid="{00000000-0005-0000-0000-0000FA020000}"/>
    <cellStyle name="Normal 6 3 2 3" xfId="122" xr:uid="{00000000-0005-0000-0000-0000FB020000}"/>
    <cellStyle name="Normal 6 3 2 3 2" xfId="360" xr:uid="{00000000-0005-0000-0000-0000FC020000}"/>
    <cellStyle name="Normal 6 3 2 3 2 2" xfId="1126" xr:uid="{00000000-0005-0000-0000-0000FD020000}"/>
    <cellStyle name="Normal 6 3 2 3 3" xfId="457" xr:uid="{00000000-0005-0000-0000-0000FE020000}"/>
    <cellStyle name="Normal 6 3 2 4" xfId="358" xr:uid="{00000000-0005-0000-0000-0000FF020000}"/>
    <cellStyle name="Normal 6 3 2 4 2" xfId="1147" xr:uid="{00000000-0005-0000-0000-000000030000}"/>
    <cellStyle name="Normal 6 3 2 5" xfId="455" xr:uid="{00000000-0005-0000-0000-000001030000}"/>
    <cellStyle name="Normal 6 3 3" xfId="123" xr:uid="{00000000-0005-0000-0000-000002030000}"/>
    <cellStyle name="Normal 6 3 3 2" xfId="361" xr:uid="{00000000-0005-0000-0000-000003030000}"/>
    <cellStyle name="Normal 6 3 3 2 2" xfId="1136" xr:uid="{00000000-0005-0000-0000-000004030000}"/>
    <cellStyle name="Normal 6 3 3 3" xfId="458" xr:uid="{00000000-0005-0000-0000-000005030000}"/>
    <cellStyle name="Normal 6 3 4" xfId="124" xr:uid="{00000000-0005-0000-0000-000006030000}"/>
    <cellStyle name="Normal 6 3 4 2" xfId="362" xr:uid="{00000000-0005-0000-0000-000007030000}"/>
    <cellStyle name="Normal 6 3 4 2 2" xfId="1133" xr:uid="{00000000-0005-0000-0000-000008030000}"/>
    <cellStyle name="Normal 6 3 4 3" xfId="459" xr:uid="{00000000-0005-0000-0000-000009030000}"/>
    <cellStyle name="Normal 6 3 5" xfId="357" xr:uid="{00000000-0005-0000-0000-00000A030000}"/>
    <cellStyle name="Normal 6 3 5 2" xfId="711" xr:uid="{00000000-0005-0000-0000-00000B030000}"/>
    <cellStyle name="Normal 6 3 6" xfId="454" xr:uid="{00000000-0005-0000-0000-00000C030000}"/>
    <cellStyle name="Normal 6 3 7" xfId="595" xr:uid="{00000000-0005-0000-0000-00000D030000}"/>
    <cellStyle name="Normal 6 3_Ocotillo" xfId="125" xr:uid="{00000000-0005-0000-0000-00000E030000}"/>
    <cellStyle name="Normal 6 4" xfId="126" xr:uid="{00000000-0005-0000-0000-00000F030000}"/>
    <cellStyle name="Normal 6 4 2" xfId="127" xr:uid="{00000000-0005-0000-0000-000010030000}"/>
    <cellStyle name="Normal 6 4 2 2" xfId="128" xr:uid="{00000000-0005-0000-0000-000011030000}"/>
    <cellStyle name="Normal 6 4 2 2 2" xfId="365" xr:uid="{00000000-0005-0000-0000-000012030000}"/>
    <cellStyle name="Normal 6 4 2 2 2 2" xfId="1125" xr:uid="{00000000-0005-0000-0000-000013030000}"/>
    <cellStyle name="Normal 6 4 2 2 3" xfId="462" xr:uid="{00000000-0005-0000-0000-000014030000}"/>
    <cellStyle name="Normal 6 4 2 3" xfId="129" xr:uid="{00000000-0005-0000-0000-000015030000}"/>
    <cellStyle name="Normal 6 4 2 3 2" xfId="366" xr:uid="{00000000-0005-0000-0000-000016030000}"/>
    <cellStyle name="Normal 6 4 2 3 2 2" xfId="1144" xr:uid="{00000000-0005-0000-0000-000017030000}"/>
    <cellStyle name="Normal 6 4 2 3 3" xfId="463" xr:uid="{00000000-0005-0000-0000-000018030000}"/>
    <cellStyle name="Normal 6 4 2 4" xfId="364" xr:uid="{00000000-0005-0000-0000-000019030000}"/>
    <cellStyle name="Normal 6 4 2 4 2" xfId="713" xr:uid="{00000000-0005-0000-0000-00001A030000}"/>
    <cellStyle name="Normal 6 4 2 5" xfId="461" xr:uid="{00000000-0005-0000-0000-00001B030000}"/>
    <cellStyle name="Normal 6 4 2 6" xfId="611" xr:uid="{00000000-0005-0000-0000-00001C030000}"/>
    <cellStyle name="Normal 6 4 3" xfId="130" xr:uid="{00000000-0005-0000-0000-00001D030000}"/>
    <cellStyle name="Normal 6 4 3 2" xfId="367" xr:uid="{00000000-0005-0000-0000-00001E030000}"/>
    <cellStyle name="Normal 6 4 3 2 2" xfId="652" xr:uid="{00000000-0005-0000-0000-00001F030000}"/>
    <cellStyle name="Normal 6 4 3 2 3" xfId="651" xr:uid="{00000000-0005-0000-0000-000020030000}"/>
    <cellStyle name="Normal 6 4 3 2 4" xfId="1108" xr:uid="{00000000-0005-0000-0000-000021030000}"/>
    <cellStyle name="Normal 6 4 3 3" xfId="464" xr:uid="{00000000-0005-0000-0000-000022030000}"/>
    <cellStyle name="Normal 6 4 3 4" xfId="612" xr:uid="{00000000-0005-0000-0000-000023030000}"/>
    <cellStyle name="Normal 6 4 4" xfId="131" xr:uid="{00000000-0005-0000-0000-000024030000}"/>
    <cellStyle name="Normal 6 4 4 2" xfId="368" xr:uid="{00000000-0005-0000-0000-000025030000}"/>
    <cellStyle name="Normal 6 4 4 2 2" xfId="1152" xr:uid="{00000000-0005-0000-0000-000026030000}"/>
    <cellStyle name="Normal 6 4 4 3" xfId="465" xr:uid="{00000000-0005-0000-0000-000027030000}"/>
    <cellStyle name="Normal 6 4 5" xfId="363" xr:uid="{00000000-0005-0000-0000-000028030000}"/>
    <cellStyle name="Normal 6 4 5 2" xfId="712" xr:uid="{00000000-0005-0000-0000-000029030000}"/>
    <cellStyle name="Normal 6 4 6" xfId="460" xr:uid="{00000000-0005-0000-0000-00002A030000}"/>
    <cellStyle name="Normal 6 4 7" xfId="604" xr:uid="{00000000-0005-0000-0000-00002B030000}"/>
    <cellStyle name="Normal 6 4_Ocotillo" xfId="132" xr:uid="{00000000-0005-0000-0000-00002C030000}"/>
    <cellStyle name="Normal 6 5" xfId="133" xr:uid="{00000000-0005-0000-0000-00002D030000}"/>
    <cellStyle name="Normal 6 5 2" xfId="134" xr:uid="{00000000-0005-0000-0000-00002E030000}"/>
    <cellStyle name="Normal 6 5 2 2" xfId="135" xr:uid="{00000000-0005-0000-0000-00002F030000}"/>
    <cellStyle name="Normal 6 5 2 2 2" xfId="371" xr:uid="{00000000-0005-0000-0000-000030030000}"/>
    <cellStyle name="Normal 6 5 2 2 2 2" xfId="1153" xr:uid="{00000000-0005-0000-0000-000031030000}"/>
    <cellStyle name="Normal 6 5 2 2 3" xfId="468" xr:uid="{00000000-0005-0000-0000-000032030000}"/>
    <cellStyle name="Normal 6 5 2 3" xfId="136" xr:uid="{00000000-0005-0000-0000-000033030000}"/>
    <cellStyle name="Normal 6 5 2 3 2" xfId="372" xr:uid="{00000000-0005-0000-0000-000034030000}"/>
    <cellStyle name="Normal 6 5 2 3 2 2" xfId="1122" xr:uid="{00000000-0005-0000-0000-000035030000}"/>
    <cellStyle name="Normal 6 5 2 3 3" xfId="469" xr:uid="{00000000-0005-0000-0000-000036030000}"/>
    <cellStyle name="Normal 6 5 2 4" xfId="370" xr:uid="{00000000-0005-0000-0000-000037030000}"/>
    <cellStyle name="Normal 6 5 2 4 2" xfId="1138" xr:uid="{00000000-0005-0000-0000-000038030000}"/>
    <cellStyle name="Normal 6 5 2 5" xfId="467" xr:uid="{00000000-0005-0000-0000-000039030000}"/>
    <cellStyle name="Normal 6 5 3" xfId="137" xr:uid="{00000000-0005-0000-0000-00003A030000}"/>
    <cellStyle name="Normal 6 5 3 2" xfId="138" xr:uid="{00000000-0005-0000-0000-00003B030000}"/>
    <cellStyle name="Normal 6 5 3 2 2" xfId="374" xr:uid="{00000000-0005-0000-0000-00003C030000}"/>
    <cellStyle name="Normal 6 5 3 2 2 2" xfId="1135" xr:uid="{00000000-0005-0000-0000-00003D030000}"/>
    <cellStyle name="Normal 6 5 3 2 3" xfId="471" xr:uid="{00000000-0005-0000-0000-00003E030000}"/>
    <cellStyle name="Normal 6 5 3 3" xfId="139" xr:uid="{00000000-0005-0000-0000-00003F030000}"/>
    <cellStyle name="Normal 6 5 3 3 2" xfId="375" xr:uid="{00000000-0005-0000-0000-000040030000}"/>
    <cellStyle name="Normal 6 5 3 3 2 2" xfId="1121" xr:uid="{00000000-0005-0000-0000-000041030000}"/>
    <cellStyle name="Normal 6 5 3 3 3" xfId="472" xr:uid="{00000000-0005-0000-0000-000042030000}"/>
    <cellStyle name="Normal 6 5 3 4" xfId="373" xr:uid="{00000000-0005-0000-0000-000043030000}"/>
    <cellStyle name="Normal 6 5 3 4 2" xfId="1134" xr:uid="{00000000-0005-0000-0000-000044030000}"/>
    <cellStyle name="Normal 6 5 3 5" xfId="470" xr:uid="{00000000-0005-0000-0000-000045030000}"/>
    <cellStyle name="Normal 6 5 4" xfId="140" xr:uid="{00000000-0005-0000-0000-000046030000}"/>
    <cellStyle name="Normal 6 5 4 2" xfId="376" xr:uid="{00000000-0005-0000-0000-000047030000}"/>
    <cellStyle name="Normal 6 5 4 2 2" xfId="1137" xr:uid="{00000000-0005-0000-0000-000048030000}"/>
    <cellStyle name="Normal 6 5 4 3" xfId="473" xr:uid="{00000000-0005-0000-0000-000049030000}"/>
    <cellStyle name="Normal 6 5 5" xfId="141" xr:uid="{00000000-0005-0000-0000-00004A030000}"/>
    <cellStyle name="Normal 6 5 5 2" xfId="377" xr:uid="{00000000-0005-0000-0000-00004B030000}"/>
    <cellStyle name="Normal 6 5 5 2 2" xfId="1130" xr:uid="{00000000-0005-0000-0000-00004C030000}"/>
    <cellStyle name="Normal 6 5 5 3" xfId="474" xr:uid="{00000000-0005-0000-0000-00004D030000}"/>
    <cellStyle name="Normal 6 5 6" xfId="369" xr:uid="{00000000-0005-0000-0000-00004E030000}"/>
    <cellStyle name="Normal 6 5 6 2" xfId="714" xr:uid="{00000000-0005-0000-0000-00004F030000}"/>
    <cellStyle name="Normal 6 5 7" xfId="466" xr:uid="{00000000-0005-0000-0000-000050030000}"/>
    <cellStyle name="Normal 6 5 8" xfId="609" xr:uid="{00000000-0005-0000-0000-000051030000}"/>
    <cellStyle name="Normal 6 5_Ocotillo" xfId="142" xr:uid="{00000000-0005-0000-0000-000052030000}"/>
    <cellStyle name="Normal 6 6" xfId="143" xr:uid="{00000000-0005-0000-0000-000053030000}"/>
    <cellStyle name="Normal 6 6 2" xfId="144" xr:uid="{00000000-0005-0000-0000-000054030000}"/>
    <cellStyle name="Normal 6 6 2 2" xfId="379" xr:uid="{00000000-0005-0000-0000-000055030000}"/>
    <cellStyle name="Normal 6 6 2 2 2" xfId="716" xr:uid="{00000000-0005-0000-0000-000056030000}"/>
    <cellStyle name="Normal 6 6 2 3" xfId="476" xr:uid="{00000000-0005-0000-0000-000057030000}"/>
    <cellStyle name="Normal 6 6 2 4" xfId="654" xr:uid="{00000000-0005-0000-0000-000058030000}"/>
    <cellStyle name="Normal 6 6 3" xfId="145" xr:uid="{00000000-0005-0000-0000-000059030000}"/>
    <cellStyle name="Normal 6 6 3 2" xfId="380" xr:uid="{00000000-0005-0000-0000-00005A030000}"/>
    <cellStyle name="Normal 6 6 3 2 2" xfId="1107" xr:uid="{00000000-0005-0000-0000-00005B030000}"/>
    <cellStyle name="Normal 6 6 3 3" xfId="477" xr:uid="{00000000-0005-0000-0000-00005C030000}"/>
    <cellStyle name="Normal 6 6 4" xfId="378" xr:uid="{00000000-0005-0000-0000-00005D030000}"/>
    <cellStyle name="Normal 6 6 4 2" xfId="715" xr:uid="{00000000-0005-0000-0000-00005E030000}"/>
    <cellStyle name="Normal 6 6 5" xfId="475" xr:uid="{00000000-0005-0000-0000-00005F030000}"/>
    <cellStyle name="Normal 6 6 6" xfId="653" xr:uid="{00000000-0005-0000-0000-000060030000}"/>
    <cellStyle name="Normal 6 7" xfId="146" xr:uid="{00000000-0005-0000-0000-000061030000}"/>
    <cellStyle name="Normal 6 7 2" xfId="147" xr:uid="{00000000-0005-0000-0000-000062030000}"/>
    <cellStyle name="Normal 6 7 2 2" xfId="382" xr:uid="{00000000-0005-0000-0000-000063030000}"/>
    <cellStyle name="Normal 6 7 2 2 2" xfId="1154" xr:uid="{00000000-0005-0000-0000-000064030000}"/>
    <cellStyle name="Normal 6 7 2 3" xfId="479" xr:uid="{00000000-0005-0000-0000-000065030000}"/>
    <cellStyle name="Normal 6 7 3" xfId="148" xr:uid="{00000000-0005-0000-0000-000066030000}"/>
    <cellStyle name="Normal 6 7 3 2" xfId="383" xr:uid="{00000000-0005-0000-0000-000067030000}"/>
    <cellStyle name="Normal 6 7 3 2 2" xfId="1117" xr:uid="{00000000-0005-0000-0000-000068030000}"/>
    <cellStyle name="Normal 6 7 3 3" xfId="480" xr:uid="{00000000-0005-0000-0000-000069030000}"/>
    <cellStyle name="Normal 6 7 4" xfId="381" xr:uid="{00000000-0005-0000-0000-00006A030000}"/>
    <cellStyle name="Normal 6 7 4 2" xfId="1139" xr:uid="{00000000-0005-0000-0000-00006B030000}"/>
    <cellStyle name="Normal 6 7 5" xfId="478" xr:uid="{00000000-0005-0000-0000-00006C030000}"/>
    <cellStyle name="Normal 6 8" xfId="149" xr:uid="{00000000-0005-0000-0000-00006D030000}"/>
    <cellStyle name="Normal 6 8 2" xfId="150" xr:uid="{00000000-0005-0000-0000-00006E030000}"/>
    <cellStyle name="Normal 6 8 2 2" xfId="385" xr:uid="{00000000-0005-0000-0000-00006F030000}"/>
    <cellStyle name="Normal 6 8 2 2 2" xfId="1140" xr:uid="{00000000-0005-0000-0000-000070030000}"/>
    <cellStyle name="Normal 6 8 2 3" xfId="482" xr:uid="{00000000-0005-0000-0000-000071030000}"/>
    <cellStyle name="Normal 6 8 3" xfId="151" xr:uid="{00000000-0005-0000-0000-000072030000}"/>
    <cellStyle name="Normal 6 8 3 2" xfId="386" xr:uid="{00000000-0005-0000-0000-000073030000}"/>
    <cellStyle name="Normal 6 8 3 2 2" xfId="1155" xr:uid="{00000000-0005-0000-0000-000074030000}"/>
    <cellStyle name="Normal 6 8 3 3" xfId="483" xr:uid="{00000000-0005-0000-0000-000075030000}"/>
    <cellStyle name="Normal 6 8 4" xfId="384" xr:uid="{00000000-0005-0000-0000-000076030000}"/>
    <cellStyle name="Normal 6 8 4 2" xfId="1150" xr:uid="{00000000-0005-0000-0000-000077030000}"/>
    <cellStyle name="Normal 6 8 5" xfId="481" xr:uid="{00000000-0005-0000-0000-000078030000}"/>
    <cellStyle name="Normal 6 9" xfId="152" xr:uid="{00000000-0005-0000-0000-000079030000}"/>
    <cellStyle name="Normal 6 9 2" xfId="153" xr:uid="{00000000-0005-0000-0000-00007A030000}"/>
    <cellStyle name="Normal 6 9 2 2" xfId="388" xr:uid="{00000000-0005-0000-0000-00007B030000}"/>
    <cellStyle name="Normal 6 9 2 2 2" xfId="1142" xr:uid="{00000000-0005-0000-0000-00007C030000}"/>
    <cellStyle name="Normal 6 9 2 3" xfId="485" xr:uid="{00000000-0005-0000-0000-00007D030000}"/>
    <cellStyle name="Normal 6 9 3" xfId="154" xr:uid="{00000000-0005-0000-0000-00007E030000}"/>
    <cellStyle name="Normal 6 9 3 2" xfId="389" xr:uid="{00000000-0005-0000-0000-00007F030000}"/>
    <cellStyle name="Normal 6 9 3 2 2" xfId="1141" xr:uid="{00000000-0005-0000-0000-000080030000}"/>
    <cellStyle name="Normal 6 9 3 3" xfId="486" xr:uid="{00000000-0005-0000-0000-000081030000}"/>
    <cellStyle name="Normal 6 9 4" xfId="155" xr:uid="{00000000-0005-0000-0000-000082030000}"/>
    <cellStyle name="Normal 6 9 4 2" xfId="390" xr:uid="{00000000-0005-0000-0000-000083030000}"/>
    <cellStyle name="Normal 6 9 4 2 2" xfId="1156" xr:uid="{00000000-0005-0000-0000-000084030000}"/>
    <cellStyle name="Normal 6 9 4 3" xfId="487" xr:uid="{00000000-0005-0000-0000-000085030000}"/>
    <cellStyle name="Normal 6 9 5" xfId="387" xr:uid="{00000000-0005-0000-0000-000086030000}"/>
    <cellStyle name="Normal 6 9 5 2" xfId="1129" xr:uid="{00000000-0005-0000-0000-000087030000}"/>
    <cellStyle name="Normal 6 9 6" xfId="484" xr:uid="{00000000-0005-0000-0000-000088030000}"/>
    <cellStyle name="Normal 6_Ocotillo" xfId="156" xr:uid="{00000000-0005-0000-0000-000089030000}"/>
    <cellStyle name="Normal 60" xfId="1067" xr:uid="{00000000-0005-0000-0000-00008A030000}"/>
    <cellStyle name="Normal 61" xfId="1069" xr:uid="{00000000-0005-0000-0000-00008B030000}"/>
    <cellStyle name="Normal 62" xfId="1071" xr:uid="{00000000-0005-0000-0000-00008C030000}"/>
    <cellStyle name="Normal 63" xfId="1073" xr:uid="{00000000-0005-0000-0000-00008D030000}"/>
    <cellStyle name="Normal 64" xfId="1075" xr:uid="{00000000-0005-0000-0000-00008E030000}"/>
    <cellStyle name="Normal 65" xfId="1077" xr:uid="{00000000-0005-0000-0000-00008F030000}"/>
    <cellStyle name="Normal 66" xfId="1079" xr:uid="{00000000-0005-0000-0000-000090030000}"/>
    <cellStyle name="Normal 67" xfId="1081" xr:uid="{00000000-0005-0000-0000-000091030000}"/>
    <cellStyle name="Normal 68" xfId="1083" xr:uid="{00000000-0005-0000-0000-000092030000}"/>
    <cellStyle name="Normal 69" xfId="1085" xr:uid="{00000000-0005-0000-0000-000093030000}"/>
    <cellStyle name="Normal 7" xfId="157" xr:uid="{00000000-0005-0000-0000-000094030000}"/>
    <cellStyle name="Normal 7 2" xfId="158" xr:uid="{00000000-0005-0000-0000-000095030000}"/>
    <cellStyle name="Normal 7 2 2" xfId="303" xr:uid="{00000000-0005-0000-0000-000096030000}"/>
    <cellStyle name="Normal 7 2 2 2" xfId="718" xr:uid="{00000000-0005-0000-0000-000097030000}"/>
    <cellStyle name="Normal 7 2 3" xfId="597" xr:uid="{00000000-0005-0000-0000-000098030000}"/>
    <cellStyle name="Normal 7 3" xfId="293" xr:uid="{00000000-0005-0000-0000-000099030000}"/>
    <cellStyle name="Normal 7 3 2" xfId="717" xr:uid="{00000000-0005-0000-0000-00009A030000}"/>
    <cellStyle name="Normal 7 4" xfId="287" xr:uid="{00000000-0005-0000-0000-00009B030000}"/>
    <cellStyle name="Normal 7 5" xfId="596" xr:uid="{00000000-0005-0000-0000-00009C030000}"/>
    <cellStyle name="Normal 7_Ocotillo" xfId="159" xr:uid="{00000000-0005-0000-0000-00009D030000}"/>
    <cellStyle name="Normal 70" xfId="1087" xr:uid="{00000000-0005-0000-0000-00009E030000}"/>
    <cellStyle name="Normal 71" xfId="1089" xr:uid="{00000000-0005-0000-0000-00009F030000}"/>
    <cellStyle name="Normal 72" xfId="1092" xr:uid="{00000000-0005-0000-0000-0000A0030000}"/>
    <cellStyle name="Normal 73" xfId="1093" xr:uid="{00000000-0005-0000-0000-0000A1030000}"/>
    <cellStyle name="Normal 74" xfId="1095" xr:uid="{00000000-0005-0000-0000-0000A2030000}"/>
    <cellStyle name="Normal 75" xfId="2" xr:uid="{00000000-0005-0000-0000-0000A3030000}"/>
    <cellStyle name="Normal 76" xfId="1170" xr:uid="{00000000-0005-0000-0000-0000A4030000}"/>
    <cellStyle name="Normal 76 2" xfId="1191" xr:uid="{56DE9164-D484-4478-8D50-024C34AADD15}"/>
    <cellStyle name="Normal 77" xfId="1174" xr:uid="{00000000-0005-0000-0000-0000A5030000}"/>
    <cellStyle name="Normal 77 2" xfId="1195" xr:uid="{CBCD52B8-28FE-485E-AF5B-EF093760D94C}"/>
    <cellStyle name="Normal 78" xfId="1179" xr:uid="{00000000-0005-0000-0000-0000A6030000}"/>
    <cellStyle name="Normal 78 2" xfId="1200" xr:uid="{7F3AB838-4C9D-46B9-8751-AD1D1347713B}"/>
    <cellStyle name="Normal 79" xfId="1181" xr:uid="{00000000-0005-0000-0000-0000A7030000}"/>
    <cellStyle name="Normal 79 2" xfId="1202" xr:uid="{C916AD2A-928C-46A6-ACFF-ECE961D96AD0}"/>
    <cellStyle name="Normal 8" xfId="160" xr:uid="{00000000-0005-0000-0000-0000A8030000}"/>
    <cellStyle name="Normal 8 2" xfId="161" xr:uid="{00000000-0005-0000-0000-0000A9030000}"/>
    <cellStyle name="Normal 8 2 2" xfId="720" xr:uid="{00000000-0005-0000-0000-0000AA030000}"/>
    <cellStyle name="Normal 8 2 3" xfId="598" xr:uid="{00000000-0005-0000-0000-0000AB030000}"/>
    <cellStyle name="Normal 8 3" xfId="162" xr:uid="{00000000-0005-0000-0000-0000AC030000}"/>
    <cellStyle name="Normal 8 3 2" xfId="163" xr:uid="{00000000-0005-0000-0000-0000AD030000}"/>
    <cellStyle name="Normal 8 3 3" xfId="164" xr:uid="{00000000-0005-0000-0000-0000AE030000}"/>
    <cellStyle name="Normal 8 4" xfId="226" xr:uid="{00000000-0005-0000-0000-0000AF030000}"/>
    <cellStyle name="Normal 8 4 2" xfId="719" xr:uid="{00000000-0005-0000-0000-0000B0030000}"/>
    <cellStyle name="Normal 8_Ocotillo" xfId="165" xr:uid="{00000000-0005-0000-0000-0000B1030000}"/>
    <cellStyle name="Normal 80" xfId="1177" xr:uid="{00000000-0005-0000-0000-0000B2030000}"/>
    <cellStyle name="Normal 80 2" xfId="1198" xr:uid="{192DCA4D-80D7-4011-B4A4-E4BEAE145FEE}"/>
    <cellStyle name="Normal 81" xfId="1185" xr:uid="{00000000-0005-0000-0000-0000B3030000}"/>
    <cellStyle name="Normal 81 2" xfId="1206" xr:uid="{1EA1178C-246D-423B-A956-DAE9C31BC56D}"/>
    <cellStyle name="Normal 82" xfId="1182" xr:uid="{00000000-0005-0000-0000-0000B4030000}"/>
    <cellStyle name="Normal 82 2" xfId="1203" xr:uid="{45FA5752-7093-445C-B242-5714288BB5DE}"/>
    <cellStyle name="Normal 83" xfId="1186" xr:uid="{00000000-0005-0000-0000-0000B5030000}"/>
    <cellStyle name="Normal 9" xfId="166" xr:uid="{00000000-0005-0000-0000-0000B6030000}"/>
    <cellStyle name="Normal 9 2" xfId="307" xr:uid="{00000000-0005-0000-0000-0000B7030000}"/>
    <cellStyle name="Normal 9 2 2" xfId="883" xr:uid="{00000000-0005-0000-0000-0000B8030000}"/>
    <cellStyle name="Normal 9 2 3" xfId="599" xr:uid="{00000000-0005-0000-0000-0000B9030000}"/>
    <cellStyle name="Normal 9 3" xfId="532" xr:uid="{00000000-0005-0000-0000-0000BA030000}"/>
    <cellStyle name="Normal 9 3 2" xfId="655" xr:uid="{00000000-0005-0000-0000-0000BB030000}"/>
    <cellStyle name="Normal 9 3 3" xfId="884" xr:uid="{00000000-0005-0000-0000-0000BC030000}"/>
    <cellStyle name="Normal 9 4" xfId="656" xr:uid="{00000000-0005-0000-0000-0000BD030000}"/>
    <cellStyle name="Normal 9 5" xfId="721" xr:uid="{00000000-0005-0000-0000-0000BE030000}"/>
    <cellStyle name="Normal+border" xfId="167" xr:uid="{00000000-0005-0000-0000-0000BF030000}"/>
    <cellStyle name="Normal+border 2" xfId="168" xr:uid="{00000000-0005-0000-0000-0000C0030000}"/>
    <cellStyle name="Normal+border 2 2" xfId="169" xr:uid="{00000000-0005-0000-0000-0000C1030000}"/>
    <cellStyle name="Normal+border 3" xfId="170" xr:uid="{00000000-0005-0000-0000-0000C2030000}"/>
    <cellStyle name="Normal+border 3 2" xfId="171" xr:uid="{00000000-0005-0000-0000-0000C3030000}"/>
    <cellStyle name="Normal+shade" xfId="172" xr:uid="{00000000-0005-0000-0000-0000C4030000}"/>
    <cellStyle name="Percent 10" xfId="4" xr:uid="{00000000-0005-0000-0000-0000C5030000}"/>
    <cellStyle name="Percent 11" xfId="1173" xr:uid="{00000000-0005-0000-0000-0000C6030000}"/>
    <cellStyle name="Percent 11 2" xfId="1194" xr:uid="{184D9737-72F1-4882-8539-6F2CD366B16D}"/>
    <cellStyle name="Percent 2" xfId="173" xr:uid="{00000000-0005-0000-0000-0000C7030000}"/>
    <cellStyle name="Percent 2 2" xfId="174" xr:uid="{00000000-0005-0000-0000-0000C8030000}"/>
    <cellStyle name="Percent 2 2 2" xfId="533" xr:uid="{00000000-0005-0000-0000-0000C9030000}"/>
    <cellStyle name="Percent 2 2 3" xfId="657" xr:uid="{00000000-0005-0000-0000-0000CA030000}"/>
    <cellStyle name="Percent 2 3" xfId="175" xr:uid="{00000000-0005-0000-0000-0000CB030000}"/>
    <cellStyle name="Percent 2 3 2" xfId="176" xr:uid="{00000000-0005-0000-0000-0000CC030000}"/>
    <cellStyle name="Percent 2 3 2 2" xfId="393" xr:uid="{00000000-0005-0000-0000-0000CD030000}"/>
    <cellStyle name="Percent 2 3 2 2 2" xfId="1104" xr:uid="{00000000-0005-0000-0000-0000CE030000}"/>
    <cellStyle name="Percent 2 3 2 3" xfId="490" xr:uid="{00000000-0005-0000-0000-0000CF030000}"/>
    <cellStyle name="Percent 2 3 3" xfId="177" xr:uid="{00000000-0005-0000-0000-0000D0030000}"/>
    <cellStyle name="Percent 2 3 3 2" xfId="394" xr:uid="{00000000-0005-0000-0000-0000D1030000}"/>
    <cellStyle name="Percent 2 3 3 2 2" xfId="1106" xr:uid="{00000000-0005-0000-0000-0000D2030000}"/>
    <cellStyle name="Percent 2 3 3 3" xfId="491" xr:uid="{00000000-0005-0000-0000-0000D3030000}"/>
    <cellStyle name="Percent 2 3 4" xfId="392" xr:uid="{00000000-0005-0000-0000-0000D4030000}"/>
    <cellStyle name="Percent 2 3 4 2" xfId="723" xr:uid="{00000000-0005-0000-0000-0000D5030000}"/>
    <cellStyle name="Percent 2 3 5" xfId="489" xr:uid="{00000000-0005-0000-0000-0000D6030000}"/>
    <cellStyle name="Percent 2 3 6" xfId="600" xr:uid="{00000000-0005-0000-0000-0000D7030000}"/>
    <cellStyle name="Percent 2 4" xfId="178" xr:uid="{00000000-0005-0000-0000-0000D8030000}"/>
    <cellStyle name="Percent 2 4 2" xfId="395" xr:uid="{00000000-0005-0000-0000-0000D9030000}"/>
    <cellStyle name="Percent 2 4 2 2" xfId="658" xr:uid="{00000000-0005-0000-0000-0000DA030000}"/>
    <cellStyle name="Percent 2 4 2 3" xfId="1103" xr:uid="{00000000-0005-0000-0000-0000DB030000}"/>
    <cellStyle name="Percent 2 4 3" xfId="492" xr:uid="{00000000-0005-0000-0000-0000DC030000}"/>
    <cellStyle name="Percent 2 4 4" xfId="601" xr:uid="{00000000-0005-0000-0000-0000DD030000}"/>
    <cellStyle name="Percent 2 5" xfId="179" xr:uid="{00000000-0005-0000-0000-0000DE030000}"/>
    <cellStyle name="Percent 2 5 2" xfId="396" xr:uid="{00000000-0005-0000-0000-0000DF030000}"/>
    <cellStyle name="Percent 2 5 2 2" xfId="724" xr:uid="{00000000-0005-0000-0000-0000E0030000}"/>
    <cellStyle name="Percent 2 5 3" xfId="493" xr:uid="{00000000-0005-0000-0000-0000E1030000}"/>
    <cellStyle name="Percent 2 5 4" xfId="659" xr:uid="{00000000-0005-0000-0000-0000E2030000}"/>
    <cellStyle name="Percent 2 6" xfId="391" xr:uid="{00000000-0005-0000-0000-0000E3030000}"/>
    <cellStyle name="Percent 2 6 2" xfId="722" xr:uid="{00000000-0005-0000-0000-0000E4030000}"/>
    <cellStyle name="Percent 2 7" xfId="488" xr:uid="{00000000-0005-0000-0000-0000E5030000}"/>
    <cellStyle name="Percent 3" xfId="180" xr:uid="{00000000-0005-0000-0000-0000E6030000}"/>
    <cellStyle name="Percent 3 10" xfId="575" xr:uid="{00000000-0005-0000-0000-0000E7030000}"/>
    <cellStyle name="Percent 3 2" xfId="181" xr:uid="{00000000-0005-0000-0000-0000E8030000}"/>
    <cellStyle name="Percent 3 2 2" xfId="182" xr:uid="{00000000-0005-0000-0000-0000E9030000}"/>
    <cellStyle name="Percent 3 2 2 2" xfId="183" xr:uid="{00000000-0005-0000-0000-0000EA030000}"/>
    <cellStyle name="Percent 3 2 2 2 2" xfId="400" xr:uid="{00000000-0005-0000-0000-0000EB030000}"/>
    <cellStyle name="Percent 3 2 2 2 2 2" xfId="728" xr:uid="{00000000-0005-0000-0000-0000EC030000}"/>
    <cellStyle name="Percent 3 2 2 2 3" xfId="497" xr:uid="{00000000-0005-0000-0000-0000ED030000}"/>
    <cellStyle name="Percent 3 2 2 2 3 2" xfId="965" xr:uid="{00000000-0005-0000-0000-0000EE030000}"/>
    <cellStyle name="Percent 3 2 2 2 3 3" xfId="890" xr:uid="{00000000-0005-0000-0000-0000EF030000}"/>
    <cellStyle name="Percent 3 2 2 2 3 4" xfId="736" xr:uid="{00000000-0005-0000-0000-0000F0030000}"/>
    <cellStyle name="Percent 3 2 2 2 4" xfId="851" xr:uid="{00000000-0005-0000-0000-0000F1030000}"/>
    <cellStyle name="Percent 3 2 2 2 5" xfId="962" xr:uid="{00000000-0005-0000-0000-0000F2030000}"/>
    <cellStyle name="Percent 3 2 2 2 6" xfId="661" xr:uid="{00000000-0005-0000-0000-0000F3030000}"/>
    <cellStyle name="Percent 3 2 2 3" xfId="184" xr:uid="{00000000-0005-0000-0000-0000F4030000}"/>
    <cellStyle name="Percent 3 2 2 3 2" xfId="401" xr:uid="{00000000-0005-0000-0000-0000F5030000}"/>
    <cellStyle name="Percent 3 2 2 3 2 2" xfId="729" xr:uid="{00000000-0005-0000-0000-0000F6030000}"/>
    <cellStyle name="Percent 3 2 2 3 3" xfId="498" xr:uid="{00000000-0005-0000-0000-0000F7030000}"/>
    <cellStyle name="Percent 3 2 2 3 3 2" xfId="995" xr:uid="{00000000-0005-0000-0000-0000F8030000}"/>
    <cellStyle name="Percent 3 2 2 3 3 3" xfId="920" xr:uid="{00000000-0005-0000-0000-0000F9030000}"/>
    <cellStyle name="Percent 3 2 2 3 3 4" xfId="766" xr:uid="{00000000-0005-0000-0000-0000FA030000}"/>
    <cellStyle name="Percent 3 2 2 3 4" xfId="838" xr:uid="{00000000-0005-0000-0000-0000FB030000}"/>
    <cellStyle name="Percent 3 2 2 3 5" xfId="951" xr:uid="{00000000-0005-0000-0000-0000FC030000}"/>
    <cellStyle name="Percent 3 2 2 3 6" xfId="624" xr:uid="{00000000-0005-0000-0000-0000FD030000}"/>
    <cellStyle name="Percent 3 2 2 4" xfId="399" xr:uid="{00000000-0005-0000-0000-0000FE030000}"/>
    <cellStyle name="Percent 3 2 2 4 2" xfId="727" xr:uid="{00000000-0005-0000-0000-0000FF030000}"/>
    <cellStyle name="Percent 3 2 2 5" xfId="496" xr:uid="{00000000-0005-0000-0000-000000040000}"/>
    <cellStyle name="Percent 3 2 2 5 2" xfId="981" xr:uid="{00000000-0005-0000-0000-000001040000}"/>
    <cellStyle name="Percent 3 2 2 5 3" xfId="906" xr:uid="{00000000-0005-0000-0000-000002040000}"/>
    <cellStyle name="Percent 3 2 2 5 4" xfId="752" xr:uid="{00000000-0005-0000-0000-000003040000}"/>
    <cellStyle name="Percent 3 2 2 6" xfId="826" xr:uid="{00000000-0005-0000-0000-000004040000}"/>
    <cellStyle name="Percent 3 2 2 7" xfId="939" xr:uid="{00000000-0005-0000-0000-000005040000}"/>
    <cellStyle name="Percent 3 2 2 8" xfId="610" xr:uid="{00000000-0005-0000-0000-000006040000}"/>
    <cellStyle name="Percent 3 2 3" xfId="185" xr:uid="{00000000-0005-0000-0000-000007040000}"/>
    <cellStyle name="Percent 3 2 3 2" xfId="402" xr:uid="{00000000-0005-0000-0000-000008040000}"/>
    <cellStyle name="Percent 3 2 3 2 2" xfId="730" xr:uid="{00000000-0005-0000-0000-000009040000}"/>
    <cellStyle name="Percent 3 2 3 3" xfId="499" xr:uid="{00000000-0005-0000-0000-00000A040000}"/>
    <cellStyle name="Percent 3 2 3 3 2" xfId="993" xr:uid="{00000000-0005-0000-0000-00000B040000}"/>
    <cellStyle name="Percent 3 2 3 3 3" xfId="918" xr:uid="{00000000-0005-0000-0000-00000C040000}"/>
    <cellStyle name="Percent 3 2 3 3 4" xfId="764" xr:uid="{00000000-0005-0000-0000-00000D040000}"/>
    <cellStyle name="Percent 3 2 3 4" xfId="850" xr:uid="{00000000-0005-0000-0000-00000E040000}"/>
    <cellStyle name="Percent 3 2 3 5" xfId="961" xr:uid="{00000000-0005-0000-0000-00000F040000}"/>
    <cellStyle name="Percent 3 2 3 6" xfId="660" xr:uid="{00000000-0005-0000-0000-000010040000}"/>
    <cellStyle name="Percent 3 2 4" xfId="186" xr:uid="{00000000-0005-0000-0000-000011040000}"/>
    <cellStyle name="Percent 3 2 4 2" xfId="403" xr:uid="{00000000-0005-0000-0000-000012040000}"/>
    <cellStyle name="Percent 3 2 4 2 2" xfId="731" xr:uid="{00000000-0005-0000-0000-000013040000}"/>
    <cellStyle name="Percent 3 2 4 3" xfId="500" xr:uid="{00000000-0005-0000-0000-000014040000}"/>
    <cellStyle name="Percent 3 2 4 3 2" xfId="988" xr:uid="{00000000-0005-0000-0000-000015040000}"/>
    <cellStyle name="Percent 3 2 4 3 3" xfId="913" xr:uid="{00000000-0005-0000-0000-000016040000}"/>
    <cellStyle name="Percent 3 2 4 3 4" xfId="759" xr:uid="{00000000-0005-0000-0000-000017040000}"/>
    <cellStyle name="Percent 3 2 4 4" xfId="832" xr:uid="{00000000-0005-0000-0000-000018040000}"/>
    <cellStyle name="Percent 3 2 4 5" xfId="945" xr:uid="{00000000-0005-0000-0000-000019040000}"/>
    <cellStyle name="Percent 3 2 4 6" xfId="618" xr:uid="{00000000-0005-0000-0000-00001A040000}"/>
    <cellStyle name="Percent 3 2 5" xfId="302" xr:uid="{00000000-0005-0000-0000-00001B040000}"/>
    <cellStyle name="Percent 3 2 5 2" xfId="726" xr:uid="{00000000-0005-0000-0000-00001C040000}"/>
    <cellStyle name="Percent 3 2 6" xfId="398" xr:uid="{00000000-0005-0000-0000-00001D040000}"/>
    <cellStyle name="Percent 3 2 6 2" xfId="984" xr:uid="{00000000-0005-0000-0000-00001E040000}"/>
    <cellStyle name="Percent 3 2 6 3" xfId="909" xr:uid="{00000000-0005-0000-0000-00001F040000}"/>
    <cellStyle name="Percent 3 2 6 4" xfId="755" xr:uid="{00000000-0005-0000-0000-000020040000}"/>
    <cellStyle name="Percent 3 2 6 5" xfId="1149" xr:uid="{00000000-0005-0000-0000-000021040000}"/>
    <cellStyle name="Percent 3 2 7" xfId="495" xr:uid="{00000000-0005-0000-0000-000022040000}"/>
    <cellStyle name="Percent 3 2 7 2" xfId="819" xr:uid="{00000000-0005-0000-0000-000023040000}"/>
    <cellStyle name="Percent 3 2 8" xfId="933" xr:uid="{00000000-0005-0000-0000-000024040000}"/>
    <cellStyle name="Percent 3 2 9" xfId="602" xr:uid="{00000000-0005-0000-0000-000025040000}"/>
    <cellStyle name="Percent 3 3" xfId="187" xr:uid="{00000000-0005-0000-0000-000026040000}"/>
    <cellStyle name="Percent 3 3 2" xfId="188" xr:uid="{00000000-0005-0000-0000-000027040000}"/>
    <cellStyle name="Percent 3 3 2 2" xfId="405" xr:uid="{00000000-0005-0000-0000-000028040000}"/>
    <cellStyle name="Percent 3 3 2 2 2" xfId="1118" xr:uid="{00000000-0005-0000-0000-000029040000}"/>
    <cellStyle name="Percent 3 3 2 3" xfId="502" xr:uid="{00000000-0005-0000-0000-00002A040000}"/>
    <cellStyle name="Percent 3 3 3" xfId="189" xr:uid="{00000000-0005-0000-0000-00002B040000}"/>
    <cellStyle name="Percent 3 3 3 2" xfId="406" xr:uid="{00000000-0005-0000-0000-00002C040000}"/>
    <cellStyle name="Percent 3 3 3 2 2" xfId="1116" xr:uid="{00000000-0005-0000-0000-00002D040000}"/>
    <cellStyle name="Percent 3 3 3 3" xfId="503" xr:uid="{00000000-0005-0000-0000-00002E040000}"/>
    <cellStyle name="Percent 3 3 4" xfId="404" xr:uid="{00000000-0005-0000-0000-00002F040000}"/>
    <cellStyle name="Percent 3 3 4 2" xfId="732" xr:uid="{00000000-0005-0000-0000-000030040000}"/>
    <cellStyle name="Percent 3 3 5" xfId="501" xr:uid="{00000000-0005-0000-0000-000031040000}"/>
    <cellStyle name="Percent 3 3 6" xfId="662" xr:uid="{00000000-0005-0000-0000-000032040000}"/>
    <cellStyle name="Percent 3 4" xfId="190" xr:uid="{00000000-0005-0000-0000-000033040000}"/>
    <cellStyle name="Percent 3 4 2" xfId="191" xr:uid="{00000000-0005-0000-0000-000034040000}"/>
    <cellStyle name="Percent 3 4 2 2" xfId="408" xr:uid="{00000000-0005-0000-0000-000035040000}"/>
    <cellStyle name="Percent 3 4 2 2 2" xfId="1143" xr:uid="{00000000-0005-0000-0000-000036040000}"/>
    <cellStyle name="Percent 3 4 2 3" xfId="505" xr:uid="{00000000-0005-0000-0000-000037040000}"/>
    <cellStyle name="Percent 3 4 3" xfId="192" xr:uid="{00000000-0005-0000-0000-000038040000}"/>
    <cellStyle name="Percent 3 4 3 2" xfId="409" xr:uid="{00000000-0005-0000-0000-000039040000}"/>
    <cellStyle name="Percent 3 4 3 2 2" xfId="1120" xr:uid="{00000000-0005-0000-0000-00003A040000}"/>
    <cellStyle name="Percent 3 4 3 3" xfId="506" xr:uid="{00000000-0005-0000-0000-00003B040000}"/>
    <cellStyle name="Percent 3 4 4" xfId="407" xr:uid="{00000000-0005-0000-0000-00003C040000}"/>
    <cellStyle name="Percent 3 4 4 2" xfId="1161" xr:uid="{00000000-0005-0000-0000-00003D040000}"/>
    <cellStyle name="Percent 3 4 5" xfId="504" xr:uid="{00000000-0005-0000-0000-00003E040000}"/>
    <cellStyle name="Percent 3 5" xfId="193" xr:uid="{00000000-0005-0000-0000-00003F040000}"/>
    <cellStyle name="Percent 3 5 2" xfId="410" xr:uid="{00000000-0005-0000-0000-000040040000}"/>
    <cellStyle name="Percent 3 5 2 2" xfId="1160" xr:uid="{00000000-0005-0000-0000-000041040000}"/>
    <cellStyle name="Percent 3 5 3" xfId="507" xr:uid="{00000000-0005-0000-0000-000042040000}"/>
    <cellStyle name="Percent 3 6" xfId="194" xr:uid="{00000000-0005-0000-0000-000043040000}"/>
    <cellStyle name="Percent 3 6 2" xfId="411" xr:uid="{00000000-0005-0000-0000-000044040000}"/>
    <cellStyle name="Percent 3 6 2 2" xfId="1167" xr:uid="{00000000-0005-0000-0000-000045040000}"/>
    <cellStyle name="Percent 3 6 3" xfId="508" xr:uid="{00000000-0005-0000-0000-000046040000}"/>
    <cellStyle name="Percent 3 7" xfId="286" xr:uid="{00000000-0005-0000-0000-000047040000}"/>
    <cellStyle name="Percent 3 7 2" xfId="725" xr:uid="{00000000-0005-0000-0000-000048040000}"/>
    <cellStyle name="Percent 3 8" xfId="397" xr:uid="{00000000-0005-0000-0000-000049040000}"/>
    <cellStyle name="Percent 3 8 2" xfId="1132" xr:uid="{00000000-0005-0000-0000-00004A040000}"/>
    <cellStyle name="Percent 3 9" xfId="494" xr:uid="{00000000-0005-0000-0000-00004B040000}"/>
    <cellStyle name="Percent 4" xfId="195" xr:uid="{00000000-0005-0000-0000-00004C040000}"/>
    <cellStyle name="Percent 4 2" xfId="196" xr:uid="{00000000-0005-0000-0000-00004D040000}"/>
    <cellStyle name="Percent 4 2 2" xfId="306" xr:uid="{00000000-0005-0000-0000-00004E040000}"/>
    <cellStyle name="Percent 4 2 2 2" xfId="734" xr:uid="{00000000-0005-0000-0000-00004F040000}"/>
    <cellStyle name="Percent 4 2 3" xfId="413" xr:uid="{00000000-0005-0000-0000-000050040000}"/>
    <cellStyle name="Percent 4 2 3 2" xfId="1163" xr:uid="{00000000-0005-0000-0000-000051040000}"/>
    <cellStyle name="Percent 4 2 4" xfId="510" xr:uid="{00000000-0005-0000-0000-000052040000}"/>
    <cellStyle name="Percent 4 3" xfId="294" xr:uid="{00000000-0005-0000-0000-000053040000}"/>
    <cellStyle name="Percent 4 3 2" xfId="733" xr:uid="{00000000-0005-0000-0000-000054040000}"/>
    <cellStyle name="Percent 4 4" xfId="290" xr:uid="{00000000-0005-0000-0000-000055040000}"/>
    <cellStyle name="Percent 4 5" xfId="412" xr:uid="{00000000-0005-0000-0000-000056040000}"/>
    <cellStyle name="Percent 4 5 2" xfId="1115" xr:uid="{00000000-0005-0000-0000-000057040000}"/>
    <cellStyle name="Percent 4 6" xfId="509" xr:uid="{00000000-0005-0000-0000-000058040000}"/>
    <cellStyle name="Percent 5" xfId="300" xr:uid="{00000000-0005-0000-0000-000059040000}"/>
    <cellStyle name="Percent 5 2" xfId="534" xr:uid="{00000000-0005-0000-0000-00005A040000}"/>
    <cellStyle name="Percent 5 2 2" xfId="663" xr:uid="{00000000-0005-0000-0000-00005B040000}"/>
    <cellStyle name="Percent 5 3" xfId="535" xr:uid="{00000000-0005-0000-0000-00005C040000}"/>
    <cellStyle name="Percent 5 3 2" xfId="664" xr:uid="{00000000-0005-0000-0000-00005D040000}"/>
    <cellStyle name="Percent 5 4" xfId="863" xr:uid="{00000000-0005-0000-0000-00005E040000}"/>
    <cellStyle name="Percent 6" xfId="284" xr:uid="{00000000-0005-0000-0000-00005F040000}"/>
    <cellStyle name="Percent 6 2" xfId="666" xr:uid="{00000000-0005-0000-0000-000060040000}"/>
    <cellStyle name="Percent 6 3" xfId="665" xr:uid="{00000000-0005-0000-0000-000061040000}"/>
    <cellStyle name="Percent 7" xfId="309" xr:uid="{00000000-0005-0000-0000-000062040000}"/>
    <cellStyle name="Percent 8" xfId="316" xr:uid="{00000000-0005-0000-0000-000063040000}"/>
    <cellStyle name="Percent 8 2" xfId="675" xr:uid="{00000000-0005-0000-0000-000064040000}"/>
    <cellStyle name="Percent 9" xfId="856" xr:uid="{00000000-0005-0000-0000-000065040000}"/>
    <cellStyle name="Regular" xfId="197" xr:uid="{00000000-0005-0000-0000-000066040000}"/>
    <cellStyle name="SAPBEXaggData" xfId="230" xr:uid="{00000000-0005-0000-0000-000067040000}"/>
    <cellStyle name="SAPBEXaggDataEmph" xfId="231" xr:uid="{00000000-0005-0000-0000-000068040000}"/>
    <cellStyle name="SAPBEXaggItem" xfId="232" xr:uid="{00000000-0005-0000-0000-000069040000}"/>
    <cellStyle name="SAPBEXaggItemX" xfId="233" xr:uid="{00000000-0005-0000-0000-00006A040000}"/>
    <cellStyle name="SAPBEXchaText" xfId="234" xr:uid="{00000000-0005-0000-0000-00006B040000}"/>
    <cellStyle name="SAPBEXexcBad7" xfId="235" xr:uid="{00000000-0005-0000-0000-00006C040000}"/>
    <cellStyle name="SAPBEXexcBad8" xfId="236" xr:uid="{00000000-0005-0000-0000-00006D040000}"/>
    <cellStyle name="SAPBEXexcBad9" xfId="237" xr:uid="{00000000-0005-0000-0000-00006E040000}"/>
    <cellStyle name="SAPBEXexcCritical4" xfId="238" xr:uid="{00000000-0005-0000-0000-00006F040000}"/>
    <cellStyle name="SAPBEXexcCritical5" xfId="239" xr:uid="{00000000-0005-0000-0000-000070040000}"/>
    <cellStyle name="SAPBEXexcCritical6" xfId="240" xr:uid="{00000000-0005-0000-0000-000071040000}"/>
    <cellStyle name="SAPBEXexcGood1" xfId="241" xr:uid="{00000000-0005-0000-0000-000072040000}"/>
    <cellStyle name="SAPBEXexcGood2" xfId="242" xr:uid="{00000000-0005-0000-0000-000073040000}"/>
    <cellStyle name="SAPBEXexcGood3" xfId="243" xr:uid="{00000000-0005-0000-0000-000074040000}"/>
    <cellStyle name="SAPBEXfilterDrill" xfId="244" xr:uid="{00000000-0005-0000-0000-000075040000}"/>
    <cellStyle name="SAPBEXfilterItem" xfId="245" xr:uid="{00000000-0005-0000-0000-000076040000}"/>
    <cellStyle name="SAPBEXfilterText" xfId="246" xr:uid="{00000000-0005-0000-0000-000077040000}"/>
    <cellStyle name="SAPBEXformats" xfId="247" xr:uid="{00000000-0005-0000-0000-000078040000}"/>
    <cellStyle name="SAPBEXheaderItem" xfId="248" xr:uid="{00000000-0005-0000-0000-000079040000}"/>
    <cellStyle name="SAPBEXheaderText" xfId="249" xr:uid="{00000000-0005-0000-0000-00007A040000}"/>
    <cellStyle name="SAPBEXHLevel0" xfId="250" xr:uid="{00000000-0005-0000-0000-00007B040000}"/>
    <cellStyle name="SAPBEXHLevel0X" xfId="251" xr:uid="{00000000-0005-0000-0000-00007C040000}"/>
    <cellStyle name="SAPBEXHLevel1" xfId="252" xr:uid="{00000000-0005-0000-0000-00007D040000}"/>
    <cellStyle name="SAPBEXHLevel1X" xfId="253" xr:uid="{00000000-0005-0000-0000-00007E040000}"/>
    <cellStyle name="SAPBEXHLevel2" xfId="254" xr:uid="{00000000-0005-0000-0000-00007F040000}"/>
    <cellStyle name="SAPBEXHLevel2 2" xfId="255" xr:uid="{00000000-0005-0000-0000-000080040000}"/>
    <cellStyle name="SAPBEXHLevel2 3" xfId="256" xr:uid="{00000000-0005-0000-0000-000081040000}"/>
    <cellStyle name="SAPBEXHLevel2 4" xfId="273" xr:uid="{00000000-0005-0000-0000-000082040000}"/>
    <cellStyle name="SAPBEXHLevel2 5" xfId="274" xr:uid="{00000000-0005-0000-0000-000083040000}"/>
    <cellStyle name="SAPBEXHLevel2X" xfId="257" xr:uid="{00000000-0005-0000-0000-000084040000}"/>
    <cellStyle name="SAPBEXHLevel3" xfId="258" xr:uid="{00000000-0005-0000-0000-000085040000}"/>
    <cellStyle name="SAPBEXHLevel3X" xfId="259" xr:uid="{00000000-0005-0000-0000-000086040000}"/>
    <cellStyle name="SAPBEXresData" xfId="260" xr:uid="{00000000-0005-0000-0000-000087040000}"/>
    <cellStyle name="SAPBEXresDataEmph" xfId="261" xr:uid="{00000000-0005-0000-0000-000088040000}"/>
    <cellStyle name="SAPBEXresItem" xfId="262" xr:uid="{00000000-0005-0000-0000-000089040000}"/>
    <cellStyle name="SAPBEXresItemX" xfId="263" xr:uid="{00000000-0005-0000-0000-00008A040000}"/>
    <cellStyle name="SAPBEXstdData" xfId="264" xr:uid="{00000000-0005-0000-0000-00008B040000}"/>
    <cellStyle name="SAPBEXstdDataEmph" xfId="265" xr:uid="{00000000-0005-0000-0000-00008C040000}"/>
    <cellStyle name="SAPBEXstdItem" xfId="266" xr:uid="{00000000-0005-0000-0000-00008D040000}"/>
    <cellStyle name="SAPBEXstdItemX" xfId="267" xr:uid="{00000000-0005-0000-0000-00008E040000}"/>
    <cellStyle name="SAPBEXtitle" xfId="268" xr:uid="{00000000-0005-0000-0000-00008F040000}"/>
    <cellStyle name="SAPBEXundefined" xfId="269" xr:uid="{00000000-0005-0000-0000-000090040000}"/>
    <cellStyle name="Style 1" xfId="198" xr:uid="{00000000-0005-0000-0000-000091040000}"/>
    <cellStyle name="Style 1 2" xfId="199" xr:uid="{00000000-0005-0000-0000-000092040000}"/>
    <cellStyle name="table lookup" xfId="200" xr:uid="{00000000-0005-0000-0000-000093040000}"/>
    <cellStyle name="table lookup 2" xfId="201" xr:uid="{00000000-0005-0000-0000-000094040000}"/>
    <cellStyle name="table lookup_Ocotillo" xfId="202" xr:uid="{00000000-0005-0000-0000-000095040000}"/>
    <cellStyle name="Test" xfId="203" xr:uid="{00000000-0005-0000-0000-000096040000}"/>
    <cellStyle name="Test 2" xfId="204" xr:uid="{00000000-0005-0000-0000-000097040000}"/>
    <cellStyle name="Test 2 2" xfId="205" xr:uid="{00000000-0005-0000-0000-000098040000}"/>
    <cellStyle name="Test 2 2 2" xfId="206" xr:uid="{00000000-0005-0000-0000-000099040000}"/>
    <cellStyle name="Test 2 2 2 2" xfId="207" xr:uid="{00000000-0005-0000-0000-00009A040000}"/>
    <cellStyle name="Test 2 2 3" xfId="208" xr:uid="{00000000-0005-0000-0000-00009B040000}"/>
    <cellStyle name="Test 2 3" xfId="209" xr:uid="{00000000-0005-0000-0000-00009C040000}"/>
    <cellStyle name="Test 2 3 2" xfId="210" xr:uid="{00000000-0005-0000-0000-00009D040000}"/>
    <cellStyle name="Test 2 3 2 2" xfId="211" xr:uid="{00000000-0005-0000-0000-00009E040000}"/>
    <cellStyle name="Test 2 3 3" xfId="212" xr:uid="{00000000-0005-0000-0000-00009F040000}"/>
    <cellStyle name="Test 2 4" xfId="213" xr:uid="{00000000-0005-0000-0000-0000A0040000}"/>
    <cellStyle name="Test 3" xfId="214" xr:uid="{00000000-0005-0000-0000-0000A1040000}"/>
    <cellStyle name="Test 3 2" xfId="215" xr:uid="{00000000-0005-0000-0000-0000A2040000}"/>
    <cellStyle name="Test 3 2 2" xfId="216" xr:uid="{00000000-0005-0000-0000-0000A3040000}"/>
    <cellStyle name="Test 3 3" xfId="217" xr:uid="{00000000-0005-0000-0000-0000A4040000}"/>
    <cellStyle name="Test 4" xfId="218" xr:uid="{00000000-0005-0000-0000-0000A5040000}"/>
    <cellStyle name="標準_HB_diagram-HHH" xfId="219" xr:uid="{00000000-0005-0000-0000-0000A6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PropAN$\ARA\Dismantlement\2012%20Dismantlement%20Study\Inflation%20Rates%20+%20Monthly%20Accr\2012%20Monthly%20Accrual%20(Updated)%2010-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pm0ol8\Desktop\2015%20Decom%20Slidedeck\Decom%20Funding%20Analysis%20(Workbook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Monthly Accrual"/>
      <sheetName val="GI Factors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 - both"/>
      <sheetName val="summary-fund"/>
      <sheetName val="summary-reserve"/>
      <sheetName val="Pg 1&amp;2 - Inflation &amp; Gen Assump"/>
      <sheetName val="Pg 3&amp;4 - Total costs"/>
      <sheetName val="Pg 5&amp;6 - DOE"/>
      <sheetName val="Pg 7&amp;8 - Funding Analysis"/>
      <sheetName val="Interest"/>
      <sheetName val="DOE Reimbursement"/>
    </sheetNames>
    <sheetDataSet>
      <sheetData sheetId="0"/>
      <sheetData sheetId="1"/>
      <sheetData sheetId="2"/>
      <sheetData sheetId="3">
        <row r="87">
          <cell r="F87">
            <v>0.988182</v>
          </cell>
        </row>
        <row r="88">
          <cell r="F88">
            <v>0.85158480000000003</v>
          </cell>
        </row>
        <row r="89">
          <cell r="F89">
            <v>0.38574999999999998</v>
          </cell>
        </row>
        <row r="92">
          <cell r="G92">
            <v>3.9E-2</v>
          </cell>
          <cell r="H92">
            <v>3.1933138078821255E-3</v>
          </cell>
        </row>
        <row r="93">
          <cell r="G93">
            <v>3.9E-2</v>
          </cell>
          <cell r="H93">
            <v>3.1933138078821255E-3</v>
          </cell>
        </row>
        <row r="97">
          <cell r="E97">
            <v>0.57863984505216381</v>
          </cell>
          <cell r="F97">
            <v>0.59494711868540839</v>
          </cell>
          <cell r="G97">
            <v>0.66380767695316367</v>
          </cell>
          <cell r="H97">
            <v>0.78779160823241556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4"/>
  <sheetViews>
    <sheetView view="pageLayout" zoomScale="80" zoomScaleNormal="100" zoomScaleSheetLayoutView="100" zoomScalePageLayoutView="80" workbookViewId="0">
      <selection activeCell="H1" sqref="H1:H2"/>
    </sheetView>
  </sheetViews>
  <sheetFormatPr defaultColWidth="8.7109375" defaultRowHeight="15"/>
  <cols>
    <col min="1" max="1" width="8.7109375" style="30"/>
    <col min="2" max="2" width="46" style="30" customWidth="1"/>
    <col min="3" max="3" width="13" style="30" customWidth="1"/>
    <col min="4" max="4" width="11.7109375" style="30" customWidth="1"/>
    <col min="5" max="5" width="23.85546875" style="30" customWidth="1"/>
    <col min="6" max="6" width="17.85546875" style="30" customWidth="1"/>
    <col min="7" max="7" width="17.140625" style="30" customWidth="1"/>
    <col min="8" max="8" width="16.7109375" style="30" bestFit="1" customWidth="1"/>
    <col min="9" max="9" width="8.7109375" style="30"/>
    <col min="10" max="10" width="14.7109375" style="30" bestFit="1" customWidth="1"/>
    <col min="11" max="11" width="20.5703125" style="30" bestFit="1" customWidth="1"/>
    <col min="12" max="12" width="20.5703125" style="30" customWidth="1"/>
    <col min="13" max="13" width="3.5703125" style="30" customWidth="1"/>
    <col min="14" max="14" width="20.42578125" style="30" customWidth="1"/>
    <col min="15" max="15" width="3.140625" style="30" customWidth="1"/>
    <col min="16" max="16" width="19.5703125" style="30" bestFit="1" customWidth="1"/>
    <col min="17" max="17" width="15.7109375" style="10" bestFit="1" customWidth="1"/>
    <col min="18" max="18" width="19.5703125" style="10" bestFit="1" customWidth="1"/>
    <col min="19" max="16384" width="8.7109375" style="30"/>
  </cols>
  <sheetData>
    <row r="1" spans="1:18">
      <c r="G1" s="31"/>
      <c r="H1" s="109" t="s">
        <v>91</v>
      </c>
    </row>
    <row r="2" spans="1:18" ht="15.75" customHeight="1">
      <c r="A2" s="105" t="s">
        <v>0</v>
      </c>
      <c r="B2" s="105"/>
      <c r="C2" s="105"/>
      <c r="D2" s="105"/>
      <c r="E2" s="105"/>
      <c r="F2" s="105"/>
      <c r="G2" s="105"/>
      <c r="H2" s="109" t="s">
        <v>90</v>
      </c>
    </row>
    <row r="3" spans="1:18" ht="15.75" customHeight="1">
      <c r="A3" s="105" t="s">
        <v>1</v>
      </c>
      <c r="B3" s="105"/>
      <c r="C3" s="105"/>
      <c r="D3" s="105"/>
      <c r="E3" s="105"/>
      <c r="F3" s="105"/>
      <c r="G3" s="105"/>
    </row>
    <row r="4" spans="1:18">
      <c r="G4" s="32"/>
    </row>
    <row r="5" spans="1:18">
      <c r="G5" s="33" t="s">
        <v>2</v>
      </c>
      <c r="H5" s="31"/>
    </row>
    <row r="6" spans="1:18">
      <c r="G6" s="33" t="s">
        <v>3</v>
      </c>
    </row>
    <row r="7" spans="1:18">
      <c r="E7" s="33"/>
      <c r="F7" s="33" t="s">
        <v>4</v>
      </c>
      <c r="G7" s="33" t="s">
        <v>5</v>
      </c>
    </row>
    <row r="8" spans="1:18">
      <c r="A8" s="34" t="s">
        <v>6</v>
      </c>
      <c r="E8" s="33" t="s">
        <v>7</v>
      </c>
      <c r="F8" s="33" t="s">
        <v>8</v>
      </c>
      <c r="G8" s="33" t="s">
        <v>9</v>
      </c>
    </row>
    <row r="9" spans="1:18" ht="17.25">
      <c r="A9" s="35" t="s">
        <v>10</v>
      </c>
      <c r="B9" s="35" t="s">
        <v>65</v>
      </c>
      <c r="C9" s="35" t="s">
        <v>11</v>
      </c>
      <c r="D9" s="35" t="s">
        <v>12</v>
      </c>
      <c r="E9" s="35" t="s">
        <v>66</v>
      </c>
      <c r="F9" s="35" t="s">
        <v>13</v>
      </c>
      <c r="G9" s="35" t="s">
        <v>14</v>
      </c>
    </row>
    <row r="10" spans="1:18">
      <c r="A10" s="33"/>
      <c r="B10" s="33"/>
      <c r="C10" s="33"/>
      <c r="D10" s="33"/>
      <c r="E10" s="33"/>
      <c r="F10" s="33"/>
      <c r="G10" s="29"/>
    </row>
    <row r="11" spans="1:18">
      <c r="A11" s="34">
        <v>1</v>
      </c>
      <c r="B11" s="30" t="s">
        <v>15</v>
      </c>
      <c r="C11" s="30" t="s">
        <v>16</v>
      </c>
      <c r="D11" s="30" t="s">
        <v>17</v>
      </c>
      <c r="E11" s="15">
        <v>826866.43319848529</v>
      </c>
      <c r="F11" s="15">
        <v>708417.90254721697</v>
      </c>
      <c r="G11" s="15">
        <f>F11-E11</f>
        <v>-118448.53065126832</v>
      </c>
      <c r="K11" s="11"/>
      <c r="P11" s="11"/>
      <c r="Q11" s="12"/>
      <c r="R11" s="12"/>
    </row>
    <row r="12" spans="1:18">
      <c r="A12" s="34">
        <f>+A11+1</f>
        <v>2</v>
      </c>
      <c r="B12" s="18" t="s">
        <v>34</v>
      </c>
      <c r="C12" s="30" t="s">
        <v>16</v>
      </c>
      <c r="D12" s="30" t="s">
        <v>17</v>
      </c>
      <c r="E12" s="14">
        <v>0</v>
      </c>
      <c r="F12" s="14">
        <v>76675.009194089187</v>
      </c>
      <c r="G12" s="14">
        <f t="shared" ref="G12:G35" si="0">F12-E12</f>
        <v>76675.009194089187</v>
      </c>
      <c r="K12" s="8"/>
      <c r="P12" s="8"/>
    </row>
    <row r="13" spans="1:18">
      <c r="A13" s="34">
        <f t="shared" ref="A13:A66" si="1">+A12+1</f>
        <v>3</v>
      </c>
      <c r="B13" s="30" t="s">
        <v>18</v>
      </c>
      <c r="C13" s="30" t="s">
        <v>16</v>
      </c>
      <c r="D13" s="30" t="s">
        <v>17</v>
      </c>
      <c r="E13" s="14">
        <v>0</v>
      </c>
      <c r="F13" s="14">
        <v>282032.76083410677</v>
      </c>
      <c r="G13" s="14">
        <f t="shared" si="0"/>
        <v>282032.76083410677</v>
      </c>
      <c r="K13" s="8"/>
      <c r="P13" s="8"/>
    </row>
    <row r="14" spans="1:18">
      <c r="A14" s="34">
        <f t="shared" si="1"/>
        <v>4</v>
      </c>
      <c r="B14" s="30" t="s">
        <v>19</v>
      </c>
      <c r="C14" s="30" t="s">
        <v>16</v>
      </c>
      <c r="D14" s="30" t="s">
        <v>17</v>
      </c>
      <c r="E14" s="14">
        <v>1488097.6592529672</v>
      </c>
      <c r="F14" s="14">
        <v>1561700.7918248621</v>
      </c>
      <c r="G14" s="14">
        <f t="shared" si="0"/>
        <v>73603.132571894908</v>
      </c>
      <c r="K14" s="8"/>
      <c r="P14" s="8"/>
    </row>
    <row r="15" spans="1:18">
      <c r="A15" s="34">
        <f t="shared" si="1"/>
        <v>5</v>
      </c>
      <c r="B15" s="30" t="s">
        <v>20</v>
      </c>
      <c r="C15" s="30" t="s">
        <v>16</v>
      </c>
      <c r="D15" s="30" t="s">
        <v>17</v>
      </c>
      <c r="E15" s="14">
        <v>2261757.2980088419</v>
      </c>
      <c r="F15" s="14">
        <v>541149.60813578672</v>
      </c>
      <c r="G15" s="14">
        <f t="shared" si="0"/>
        <v>-1720607.6898730551</v>
      </c>
      <c r="K15" s="8"/>
      <c r="P15" s="8"/>
    </row>
    <row r="16" spans="1:18">
      <c r="A16" s="34">
        <f t="shared" si="1"/>
        <v>6</v>
      </c>
      <c r="B16" s="30" t="s">
        <v>60</v>
      </c>
      <c r="C16" s="30" t="s">
        <v>16</v>
      </c>
      <c r="D16" s="30" t="s">
        <v>17</v>
      </c>
      <c r="E16" s="14">
        <v>427667.09125896945</v>
      </c>
      <c r="F16" s="14">
        <v>2208457.5613165647</v>
      </c>
      <c r="G16" s="14">
        <f t="shared" si="0"/>
        <v>1780790.4700575953</v>
      </c>
      <c r="K16" s="8"/>
      <c r="P16" s="8"/>
    </row>
    <row r="17" spans="1:16">
      <c r="A17" s="34">
        <f t="shared" si="1"/>
        <v>7</v>
      </c>
      <c r="B17" s="30" t="s">
        <v>22</v>
      </c>
      <c r="C17" s="30" t="s">
        <v>16</v>
      </c>
      <c r="D17" s="30" t="s">
        <v>17</v>
      </c>
      <c r="E17" s="14">
        <v>646526.94846509094</v>
      </c>
      <c r="F17" s="14">
        <v>1977650.017849247</v>
      </c>
      <c r="G17" s="14">
        <f t="shared" si="0"/>
        <v>1331123.069384156</v>
      </c>
      <c r="K17" s="8"/>
      <c r="P17" s="8"/>
    </row>
    <row r="18" spans="1:16">
      <c r="A18" s="34">
        <f t="shared" si="1"/>
        <v>8</v>
      </c>
      <c r="B18" s="30" t="s">
        <v>23</v>
      </c>
      <c r="C18" s="30" t="s">
        <v>16</v>
      </c>
      <c r="D18" s="30" t="s">
        <v>17</v>
      </c>
      <c r="E18" s="14">
        <v>312959.9084511454</v>
      </c>
      <c r="F18" s="14">
        <v>1044570.7982032715</v>
      </c>
      <c r="G18" s="14">
        <f t="shared" si="0"/>
        <v>731610.88975212607</v>
      </c>
      <c r="K18" s="8"/>
      <c r="P18" s="8"/>
    </row>
    <row r="19" spans="1:16">
      <c r="A19" s="34">
        <f t="shared" si="1"/>
        <v>9</v>
      </c>
      <c r="B19" s="30" t="s">
        <v>24</v>
      </c>
      <c r="C19" s="30" t="s">
        <v>16</v>
      </c>
      <c r="D19" s="30" t="s">
        <v>17</v>
      </c>
      <c r="E19" s="14">
        <v>0</v>
      </c>
      <c r="F19" s="14">
        <v>2080.1131111651048</v>
      </c>
      <c r="G19" s="14">
        <f t="shared" si="0"/>
        <v>2080.1131111651048</v>
      </c>
      <c r="K19" s="8"/>
      <c r="P19" s="8"/>
    </row>
    <row r="20" spans="1:16">
      <c r="A20" s="34">
        <f t="shared" si="1"/>
        <v>10</v>
      </c>
      <c r="B20" s="30" t="s">
        <v>25</v>
      </c>
      <c r="C20" s="30" t="s">
        <v>16</v>
      </c>
      <c r="D20" s="30" t="s">
        <v>17</v>
      </c>
      <c r="E20" s="14">
        <v>0</v>
      </c>
      <c r="F20" s="14">
        <v>20251.909065091226</v>
      </c>
      <c r="G20" s="14">
        <f t="shared" si="0"/>
        <v>20251.909065091226</v>
      </c>
      <c r="K20" s="8"/>
      <c r="P20" s="8"/>
    </row>
    <row r="21" spans="1:16">
      <c r="A21" s="34">
        <f t="shared" si="1"/>
        <v>11</v>
      </c>
      <c r="B21" s="30" t="s">
        <v>26</v>
      </c>
      <c r="C21" s="30" t="s">
        <v>16</v>
      </c>
      <c r="D21" s="30" t="s">
        <v>17</v>
      </c>
      <c r="E21" s="14">
        <v>1058638.7100544781</v>
      </c>
      <c r="F21" s="14">
        <v>491772.50417728187</v>
      </c>
      <c r="G21" s="14">
        <f t="shared" si="0"/>
        <v>-566866.20587719628</v>
      </c>
      <c r="K21" s="8"/>
      <c r="P21" s="8"/>
    </row>
    <row r="22" spans="1:16">
      <c r="A22" s="34">
        <f t="shared" si="1"/>
        <v>12</v>
      </c>
      <c r="B22" s="30" t="s">
        <v>27</v>
      </c>
      <c r="C22" s="30" t="s">
        <v>16</v>
      </c>
      <c r="D22" s="30" t="s">
        <v>17</v>
      </c>
      <c r="E22" s="14">
        <v>695313.13698827778</v>
      </c>
      <c r="F22" s="14">
        <v>350733.86364726681</v>
      </c>
      <c r="G22" s="14">
        <f t="shared" si="0"/>
        <v>-344579.27334101096</v>
      </c>
      <c r="K22" s="8"/>
      <c r="P22" s="8"/>
    </row>
    <row r="23" spans="1:16">
      <c r="A23" s="34">
        <f t="shared" si="1"/>
        <v>13</v>
      </c>
      <c r="B23" s="30" t="s">
        <v>28</v>
      </c>
      <c r="C23" s="30" t="s">
        <v>16</v>
      </c>
      <c r="D23" s="30" t="s">
        <v>17</v>
      </c>
      <c r="E23" s="14">
        <v>1020440.0529787212</v>
      </c>
      <c r="F23" s="14">
        <v>1224087.9460684229</v>
      </c>
      <c r="G23" s="14">
        <f t="shared" si="0"/>
        <v>203647.89308970165</v>
      </c>
      <c r="K23" s="8"/>
      <c r="P23" s="8"/>
    </row>
    <row r="24" spans="1:16">
      <c r="A24" s="34">
        <f t="shared" si="1"/>
        <v>14</v>
      </c>
      <c r="B24" s="30" t="s">
        <v>29</v>
      </c>
      <c r="C24" s="30" t="s">
        <v>16</v>
      </c>
      <c r="D24" s="30" t="s">
        <v>17</v>
      </c>
      <c r="E24" s="14">
        <v>1141106.7817234052</v>
      </c>
      <c r="F24" s="14">
        <v>23466352.364630021</v>
      </c>
      <c r="G24" s="14">
        <f t="shared" si="0"/>
        <v>22325245.582906615</v>
      </c>
      <c r="K24" s="8"/>
      <c r="P24" s="8"/>
    </row>
    <row r="25" spans="1:16">
      <c r="A25" s="34">
        <f t="shared" si="1"/>
        <v>15</v>
      </c>
      <c r="B25" s="30" t="s">
        <v>30</v>
      </c>
      <c r="C25" s="30" t="s">
        <v>16</v>
      </c>
      <c r="D25" s="30" t="s">
        <v>17</v>
      </c>
      <c r="E25" s="14">
        <v>626577.66723505594</v>
      </c>
      <c r="F25" s="14">
        <v>474580.2224614491</v>
      </c>
      <c r="G25" s="14">
        <f t="shared" si="0"/>
        <v>-151997.44477360684</v>
      </c>
      <c r="K25" s="8"/>
      <c r="P25" s="8"/>
    </row>
    <row r="26" spans="1:16">
      <c r="A26" s="34">
        <f t="shared" si="1"/>
        <v>16</v>
      </c>
      <c r="B26" s="30" t="s">
        <v>31</v>
      </c>
      <c r="C26" s="30" t="s">
        <v>16</v>
      </c>
      <c r="D26" s="30" t="s">
        <v>17</v>
      </c>
      <c r="E26" s="14">
        <v>2177192.7894898201</v>
      </c>
      <c r="F26" s="14">
        <v>1509319.9247571591</v>
      </c>
      <c r="G26" s="14">
        <f t="shared" si="0"/>
        <v>-667872.86473266105</v>
      </c>
      <c r="K26" s="8"/>
      <c r="P26" s="8"/>
    </row>
    <row r="27" spans="1:16">
      <c r="A27" s="34">
        <f t="shared" si="1"/>
        <v>17</v>
      </c>
      <c r="B27" s="18" t="s">
        <v>32</v>
      </c>
      <c r="C27" s="30" t="s">
        <v>16</v>
      </c>
      <c r="D27" s="30" t="s">
        <v>33</v>
      </c>
      <c r="E27" s="14">
        <v>1130062.5</v>
      </c>
      <c r="F27" s="14">
        <v>0</v>
      </c>
      <c r="G27" s="14">
        <f t="shared" si="0"/>
        <v>-1130062.5</v>
      </c>
      <c r="K27" s="8"/>
      <c r="P27" s="8"/>
    </row>
    <row r="28" spans="1:16">
      <c r="A28" s="34">
        <f t="shared" si="1"/>
        <v>18</v>
      </c>
      <c r="B28" s="18" t="s">
        <v>34</v>
      </c>
      <c r="C28" s="30" t="s">
        <v>16</v>
      </c>
      <c r="D28" s="30" t="s">
        <v>33</v>
      </c>
      <c r="E28" s="14">
        <v>0</v>
      </c>
      <c r="F28" s="14">
        <v>1487735.8929963554</v>
      </c>
      <c r="G28" s="14">
        <f t="shared" si="0"/>
        <v>1487735.8929963554</v>
      </c>
      <c r="K28" s="8"/>
      <c r="P28" s="8"/>
    </row>
    <row r="29" spans="1:16">
      <c r="A29" s="34">
        <f t="shared" si="1"/>
        <v>19</v>
      </c>
      <c r="B29" s="18" t="s">
        <v>35</v>
      </c>
      <c r="C29" s="30" t="s">
        <v>16</v>
      </c>
      <c r="D29" s="30" t="s">
        <v>33</v>
      </c>
      <c r="E29" s="14">
        <v>0</v>
      </c>
      <c r="F29" s="14">
        <v>787183.62954136427</v>
      </c>
      <c r="G29" s="14">
        <f t="shared" si="0"/>
        <v>787183.62954136427</v>
      </c>
      <c r="K29" s="8"/>
      <c r="P29" s="8"/>
    </row>
    <row r="30" spans="1:16">
      <c r="A30" s="34">
        <f t="shared" si="1"/>
        <v>20</v>
      </c>
      <c r="B30" s="18" t="s">
        <v>21</v>
      </c>
      <c r="C30" s="30" t="s">
        <v>16</v>
      </c>
      <c r="D30" s="30" t="s">
        <v>33</v>
      </c>
      <c r="E30" s="14">
        <v>2697982.2536915471</v>
      </c>
      <c r="F30" s="14">
        <v>0</v>
      </c>
      <c r="G30" s="14">
        <f t="shared" si="0"/>
        <v>-2697982.2536915471</v>
      </c>
      <c r="K30" s="8"/>
      <c r="P30" s="8"/>
    </row>
    <row r="31" spans="1:16">
      <c r="A31" s="34">
        <f t="shared" si="1"/>
        <v>21</v>
      </c>
      <c r="B31" s="18" t="s">
        <v>22</v>
      </c>
      <c r="C31" s="30" t="s">
        <v>16</v>
      </c>
      <c r="D31" s="30" t="s">
        <v>33</v>
      </c>
      <c r="E31" s="14">
        <v>2967620.941738965</v>
      </c>
      <c r="F31" s="14">
        <v>0</v>
      </c>
      <c r="G31" s="14">
        <f t="shared" si="0"/>
        <v>-2967620.941738965</v>
      </c>
      <c r="K31" s="8"/>
      <c r="P31" s="8"/>
    </row>
    <row r="32" spans="1:16">
      <c r="A32" s="34">
        <f t="shared" si="1"/>
        <v>22</v>
      </c>
      <c r="B32" s="18" t="s">
        <v>36</v>
      </c>
      <c r="C32" s="30" t="s">
        <v>16</v>
      </c>
      <c r="D32" s="30" t="s">
        <v>33</v>
      </c>
      <c r="E32" s="14">
        <v>2317556.2055347813</v>
      </c>
      <c r="F32" s="14">
        <v>2007353.7575699422</v>
      </c>
      <c r="G32" s="14">
        <f t="shared" si="0"/>
        <v>-310202.44796483917</v>
      </c>
      <c r="K32" s="8"/>
      <c r="P32" s="8"/>
    </row>
    <row r="33" spans="1:18" ht="17.25">
      <c r="A33" s="34">
        <f t="shared" si="1"/>
        <v>23</v>
      </c>
      <c r="B33" s="30" t="s">
        <v>63</v>
      </c>
      <c r="C33" s="30" t="s">
        <v>16</v>
      </c>
      <c r="D33" s="30" t="s">
        <v>33</v>
      </c>
      <c r="E33" s="14">
        <v>0</v>
      </c>
      <c r="F33" s="14">
        <v>8275344.9120449871</v>
      </c>
      <c r="G33" s="14">
        <f t="shared" si="0"/>
        <v>8275344.9120449871</v>
      </c>
      <c r="P33" s="8"/>
    </row>
    <row r="34" spans="1:18">
      <c r="A34" s="34">
        <f t="shared" si="1"/>
        <v>24</v>
      </c>
      <c r="B34" s="30" t="s">
        <v>38</v>
      </c>
      <c r="C34" s="30" t="s">
        <v>16</v>
      </c>
      <c r="D34" s="30" t="s">
        <v>33</v>
      </c>
      <c r="E34" s="14">
        <v>958937.06805870833</v>
      </c>
      <c r="F34" s="14">
        <v>0</v>
      </c>
      <c r="G34" s="14">
        <f t="shared" si="0"/>
        <v>-958937.06805870833</v>
      </c>
      <c r="P34" s="8"/>
    </row>
    <row r="35" spans="1:18">
      <c r="A35" s="34">
        <f t="shared" si="1"/>
        <v>25</v>
      </c>
      <c r="B35" s="30" t="s">
        <v>30</v>
      </c>
      <c r="C35" s="30" t="s">
        <v>16</v>
      </c>
      <c r="D35" s="30" t="s">
        <v>33</v>
      </c>
      <c r="E35" s="14">
        <v>2632313.1892344127</v>
      </c>
      <c r="F35" s="14">
        <v>0</v>
      </c>
      <c r="G35" s="14">
        <f t="shared" si="0"/>
        <v>-2632313.1892344127</v>
      </c>
      <c r="K35" s="8"/>
      <c r="P35" s="8"/>
    </row>
    <row r="36" spans="1:18" ht="17.25">
      <c r="A36" s="34">
        <f t="shared" si="1"/>
        <v>26</v>
      </c>
      <c r="B36" s="24" t="s">
        <v>64</v>
      </c>
      <c r="C36" s="36"/>
      <c r="D36" s="36"/>
      <c r="E36" s="25">
        <f>SUBTOTAL(9, E11:E35)</f>
        <v>25387616.635363672</v>
      </c>
      <c r="F36" s="25">
        <f>SUBTOTAL(9, F11:F35)</f>
        <v>48497451.489975654</v>
      </c>
      <c r="G36" s="25">
        <f>SUBTOTAL(9, G11:G35)</f>
        <v>23109834.854611978</v>
      </c>
      <c r="H36" s="37"/>
      <c r="K36" s="8"/>
      <c r="P36" s="8"/>
    </row>
    <row r="37" spans="1:18" ht="17.25">
      <c r="A37" s="34">
        <f t="shared" si="1"/>
        <v>27</v>
      </c>
      <c r="B37" s="30" t="s">
        <v>39</v>
      </c>
      <c r="C37" s="30" t="s">
        <v>40</v>
      </c>
      <c r="D37" s="30" t="s">
        <v>17</v>
      </c>
      <c r="E37" s="14">
        <v>793601.63092130586</v>
      </c>
      <c r="F37" s="14">
        <v>707849.59273871081</v>
      </c>
      <c r="G37" s="14">
        <f>F37-E37</f>
        <v>-85752.038182595046</v>
      </c>
      <c r="K37" s="8"/>
      <c r="P37" s="8"/>
    </row>
    <row r="38" spans="1:18">
      <c r="A38" s="34">
        <f t="shared" si="1"/>
        <v>28</v>
      </c>
      <c r="B38" s="30" t="s">
        <v>35</v>
      </c>
      <c r="C38" s="30" t="s">
        <v>40</v>
      </c>
      <c r="D38" s="30" t="s">
        <v>33</v>
      </c>
      <c r="E38" s="14">
        <v>317178.96000000002</v>
      </c>
      <c r="F38" s="14">
        <v>0</v>
      </c>
      <c r="G38" s="14">
        <f t="shared" ref="G38:G39" si="2">F38-E38</f>
        <v>-317178.96000000002</v>
      </c>
      <c r="K38" s="8"/>
      <c r="P38" s="8"/>
    </row>
    <row r="39" spans="1:18">
      <c r="A39" s="34">
        <f t="shared" si="1"/>
        <v>29</v>
      </c>
      <c r="B39" s="30" t="s">
        <v>34</v>
      </c>
      <c r="C39" s="30" t="s">
        <v>40</v>
      </c>
      <c r="D39" s="30" t="s">
        <v>33</v>
      </c>
      <c r="E39" s="14">
        <v>307875.96000000002</v>
      </c>
      <c r="F39" s="14">
        <v>0</v>
      </c>
      <c r="G39" s="14">
        <f t="shared" si="2"/>
        <v>-307875.96000000002</v>
      </c>
      <c r="K39" s="8"/>
      <c r="P39" s="8"/>
    </row>
    <row r="40" spans="1:18">
      <c r="A40" s="34">
        <f t="shared" si="1"/>
        <v>30</v>
      </c>
      <c r="B40" s="30" t="s">
        <v>41</v>
      </c>
      <c r="C40" s="30" t="s">
        <v>40</v>
      </c>
      <c r="D40" s="30" t="s">
        <v>33</v>
      </c>
      <c r="E40" s="14">
        <v>33273</v>
      </c>
      <c r="F40" s="14">
        <v>2709319.3137915693</v>
      </c>
      <c r="G40" s="14">
        <f t="shared" ref="G40" si="3">F40-E40</f>
        <v>2676046.3137915693</v>
      </c>
      <c r="P40" s="8"/>
    </row>
    <row r="41" spans="1:18">
      <c r="A41" s="34">
        <f t="shared" si="1"/>
        <v>31</v>
      </c>
      <c r="B41" s="24" t="s">
        <v>42</v>
      </c>
      <c r="C41" s="36"/>
      <c r="D41" s="36"/>
      <c r="E41" s="25">
        <f>+SUBTOTAL(9, E37:E40)</f>
        <v>1451929.5509213058</v>
      </c>
      <c r="F41" s="25">
        <f>+SUBTOTAL(9, F37:F40)</f>
        <v>3417168.9065302801</v>
      </c>
      <c r="G41" s="25">
        <f>+SUBTOTAL(9, G37:G40)</f>
        <v>1965239.3556089741</v>
      </c>
      <c r="H41" s="37"/>
      <c r="Q41" s="30"/>
      <c r="R41" s="30"/>
    </row>
    <row r="42" spans="1:18" s="38" customFormat="1" ht="15.75" thickBot="1">
      <c r="A42" s="34">
        <f t="shared" si="1"/>
        <v>32</v>
      </c>
      <c r="B42" s="19" t="s">
        <v>59</v>
      </c>
      <c r="C42" s="19"/>
      <c r="D42" s="19"/>
      <c r="E42" s="26">
        <f>+SUBTOTAL(9, E11:E41)</f>
        <v>26839546.186284978</v>
      </c>
      <c r="F42" s="20">
        <f>+SUBTOTAL(9, F11:F41)</f>
        <v>51914620.396505937</v>
      </c>
      <c r="G42" s="20">
        <f>+SUBTOTAL(9, G11:G41)</f>
        <v>25075074.210220952</v>
      </c>
      <c r="H42" s="30"/>
      <c r="R42" s="39"/>
    </row>
    <row r="43" spans="1:18" ht="15.75" thickTop="1">
      <c r="A43" s="34">
        <f t="shared" si="1"/>
        <v>33</v>
      </c>
      <c r="Q43" s="30"/>
      <c r="R43" s="30"/>
    </row>
    <row r="44" spans="1:18">
      <c r="A44" s="34">
        <f t="shared" si="1"/>
        <v>34</v>
      </c>
      <c r="Q44" s="30"/>
      <c r="R44" s="30"/>
    </row>
    <row r="45" spans="1:18" ht="56.1" customHeight="1">
      <c r="A45" s="34">
        <f t="shared" si="1"/>
        <v>35</v>
      </c>
      <c r="B45" s="40" t="s">
        <v>44</v>
      </c>
      <c r="C45" s="41" t="s">
        <v>12</v>
      </c>
      <c r="D45" s="41" t="s">
        <v>45</v>
      </c>
      <c r="E45" s="42" t="s">
        <v>46</v>
      </c>
      <c r="F45" s="42" t="s">
        <v>67</v>
      </c>
      <c r="G45" s="42" t="s">
        <v>68</v>
      </c>
      <c r="H45" s="43" t="s">
        <v>47</v>
      </c>
      <c r="Q45" s="30"/>
      <c r="R45" s="30"/>
    </row>
    <row r="46" spans="1:18">
      <c r="A46" s="34">
        <f t="shared" si="1"/>
        <v>36</v>
      </c>
      <c r="B46" s="44" t="s">
        <v>48</v>
      </c>
      <c r="C46" s="45" t="s">
        <v>33</v>
      </c>
      <c r="D46" s="45" t="s">
        <v>16</v>
      </c>
      <c r="E46" s="46">
        <v>84468574.2172589</v>
      </c>
      <c r="F46" s="46">
        <v>88653286.823837176</v>
      </c>
      <c r="G46" s="47">
        <v>-62821861.041096099</v>
      </c>
      <c r="H46" s="48">
        <f>E46+F46+G46</f>
        <v>110300000</v>
      </c>
      <c r="Q46" s="30"/>
      <c r="R46" s="30"/>
    </row>
    <row r="47" spans="1:18">
      <c r="A47" s="34">
        <f t="shared" si="1"/>
        <v>37</v>
      </c>
      <c r="B47" s="49" t="s">
        <v>49</v>
      </c>
      <c r="C47" s="50" t="s">
        <v>33</v>
      </c>
      <c r="D47" s="50" t="s">
        <v>16</v>
      </c>
      <c r="E47" s="51">
        <v>64176155.599999994</v>
      </c>
      <c r="F47" s="51">
        <v>2780988.4437945709</v>
      </c>
      <c r="G47" s="52"/>
      <c r="H47" s="53">
        <f>E47+F47+G47</f>
        <v>66957144.043794565</v>
      </c>
      <c r="Q47" s="30"/>
      <c r="R47" s="30"/>
    </row>
    <row r="48" spans="1:18" ht="14.1" customHeight="1">
      <c r="A48" s="34">
        <f t="shared" si="1"/>
        <v>38</v>
      </c>
      <c r="B48" s="49" t="s">
        <v>48</v>
      </c>
      <c r="C48" s="50" t="s">
        <v>69</v>
      </c>
      <c r="D48" s="50" t="s">
        <v>16</v>
      </c>
      <c r="E48" s="51">
        <v>109990039.61753896</v>
      </c>
      <c r="F48" s="51">
        <v>-107585706.37613502</v>
      </c>
      <c r="G48" s="52"/>
      <c r="H48" s="53">
        <f>E48+F48+G48</f>
        <v>2404333.2414039373</v>
      </c>
      <c r="Q48" s="30"/>
      <c r="R48" s="30"/>
    </row>
    <row r="49" spans="1:18" ht="17.25">
      <c r="A49" s="34">
        <f t="shared" si="1"/>
        <v>39</v>
      </c>
      <c r="B49" s="54" t="s">
        <v>49</v>
      </c>
      <c r="C49" s="50" t="s">
        <v>69</v>
      </c>
      <c r="D49" s="55" t="s">
        <v>16</v>
      </c>
      <c r="E49" s="56">
        <v>0</v>
      </c>
      <c r="F49" s="56">
        <v>284609.5928620302</v>
      </c>
      <c r="G49" s="57"/>
      <c r="H49" s="58">
        <f>E49+F49+G49</f>
        <v>284609.5928620302</v>
      </c>
      <c r="Q49" s="30"/>
      <c r="R49" s="30"/>
    </row>
    <row r="50" spans="1:18">
      <c r="A50" s="34">
        <f t="shared" si="1"/>
        <v>40</v>
      </c>
      <c r="B50" s="59" t="s">
        <v>50</v>
      </c>
      <c r="C50" s="24"/>
      <c r="D50" s="24"/>
      <c r="E50" s="60">
        <f>+SUBTOTAL(9, E46:E49)</f>
        <v>258634769.43479785</v>
      </c>
      <c r="F50" s="60">
        <f>+SUBTOTAL(9, F46:F49)</f>
        <v>-15866821.515641252</v>
      </c>
      <c r="G50" s="60">
        <f>+SUBTOTAL(9, G46:G49)</f>
        <v>-62821861.041096099</v>
      </c>
      <c r="H50" s="61">
        <f>+SUBTOTAL(9, H46:H49)</f>
        <v>179946086.87806055</v>
      </c>
      <c r="Q50" s="30"/>
      <c r="R50" s="30"/>
    </row>
    <row r="51" spans="1:18">
      <c r="A51" s="34">
        <f t="shared" si="1"/>
        <v>41</v>
      </c>
      <c r="B51" s="49" t="s">
        <v>48</v>
      </c>
      <c r="C51" s="50" t="s">
        <v>33</v>
      </c>
      <c r="D51" s="50" t="s">
        <v>40</v>
      </c>
      <c r="E51" s="62">
        <v>0</v>
      </c>
      <c r="F51" s="62">
        <v>0</v>
      </c>
      <c r="G51" s="62">
        <f>-G46</f>
        <v>62821861.041096099</v>
      </c>
      <c r="H51" s="63">
        <f>E51+F51+G51</f>
        <v>62821861.041096099</v>
      </c>
    </row>
    <row r="52" spans="1:18" ht="17.25">
      <c r="A52" s="34">
        <f t="shared" si="1"/>
        <v>42</v>
      </c>
      <c r="B52" s="49" t="s">
        <v>48</v>
      </c>
      <c r="C52" s="50" t="s">
        <v>69</v>
      </c>
      <c r="D52" s="50" t="s">
        <v>40</v>
      </c>
      <c r="E52" s="51">
        <v>6818667.2000000002</v>
      </c>
      <c r="F52" s="51">
        <v>-5349377.5660780445</v>
      </c>
      <c r="G52" s="62"/>
      <c r="H52" s="53">
        <f>E52+F52+G52</f>
        <v>1469289.6339219557</v>
      </c>
    </row>
    <row r="53" spans="1:18">
      <c r="A53" s="34">
        <f t="shared" si="1"/>
        <v>43</v>
      </c>
      <c r="B53" s="49" t="s">
        <v>49</v>
      </c>
      <c r="C53" s="50" t="s">
        <v>33</v>
      </c>
      <c r="D53" s="50" t="s">
        <v>40</v>
      </c>
      <c r="E53" s="51">
        <v>35335498.028644845</v>
      </c>
      <c r="F53" s="51">
        <v>21216199.081719268</v>
      </c>
      <c r="G53" s="52"/>
      <c r="H53" s="53">
        <f>E53+F53</f>
        <v>56551697.110364109</v>
      </c>
    </row>
    <row r="54" spans="1:18">
      <c r="A54" s="34">
        <f t="shared" si="1"/>
        <v>44</v>
      </c>
      <c r="B54" s="59" t="s">
        <v>51</v>
      </c>
      <c r="C54" s="36"/>
      <c r="D54" s="36"/>
      <c r="E54" s="60">
        <f>+SUBTOTAL(9, E51:E53)</f>
        <v>42154165.228644848</v>
      </c>
      <c r="F54" s="60">
        <f>+SUBTOTAL(9, F51:F53)</f>
        <v>15866821.515641224</v>
      </c>
      <c r="G54" s="60">
        <f>+SUBTOTAL(9, G51:G53)</f>
        <v>62821861.041096099</v>
      </c>
      <c r="H54" s="61">
        <f>+SUBTOTAL(9, H51:H53)</f>
        <v>120842847.78538217</v>
      </c>
    </row>
    <row r="55" spans="1:18" ht="15.75" thickBot="1">
      <c r="A55" s="34">
        <f t="shared" si="1"/>
        <v>45</v>
      </c>
      <c r="B55" s="64" t="s">
        <v>52</v>
      </c>
      <c r="C55" s="65"/>
      <c r="D55" s="65"/>
      <c r="E55" s="66">
        <f>ROUND(+SUBTOTAL(9, E46:E54), 1)</f>
        <v>300788934.69999999</v>
      </c>
      <c r="F55" s="67">
        <f>ROUND(+SUBTOTAL(9, F46:F54), 1)</f>
        <v>0</v>
      </c>
      <c r="G55" s="67">
        <f>ROUND(+SUBTOTAL(9, G46:G54), 1)</f>
        <v>0</v>
      </c>
      <c r="H55" s="68">
        <f>ROUND(+SUBTOTAL(9, H46:H54), 1)</f>
        <v>300788934.69999999</v>
      </c>
    </row>
    <row r="56" spans="1:18" ht="15.75" thickTop="1">
      <c r="A56" s="34">
        <f t="shared" si="1"/>
        <v>46</v>
      </c>
    </row>
    <row r="57" spans="1:18">
      <c r="A57" s="34">
        <f t="shared" si="1"/>
        <v>47</v>
      </c>
    </row>
    <row r="58" spans="1:18" s="69" customFormat="1">
      <c r="A58" s="34">
        <f t="shared" si="1"/>
        <v>48</v>
      </c>
      <c r="B58" s="30"/>
      <c r="C58" s="30"/>
      <c r="D58" s="30"/>
      <c r="E58" s="30"/>
      <c r="F58" s="30"/>
      <c r="G58" s="30"/>
      <c r="H58" s="30"/>
      <c r="Q58" s="13"/>
      <c r="R58" s="13"/>
    </row>
    <row r="59" spans="1:18" s="69" customFormat="1">
      <c r="A59" s="34">
        <f t="shared" si="1"/>
        <v>49</v>
      </c>
      <c r="B59" s="21" t="s">
        <v>53</v>
      </c>
      <c r="C59" s="22"/>
      <c r="D59" s="22"/>
      <c r="E59" s="30"/>
      <c r="F59" s="30"/>
      <c r="G59" s="30"/>
      <c r="H59" s="30"/>
      <c r="Q59" s="13"/>
      <c r="R59" s="13"/>
    </row>
    <row r="60" spans="1:18" s="69" customFormat="1" ht="18">
      <c r="A60" s="34">
        <f t="shared" si="1"/>
        <v>50</v>
      </c>
      <c r="B60" s="107" t="s">
        <v>79</v>
      </c>
      <c r="C60" s="107"/>
      <c r="D60" s="107"/>
      <c r="E60" s="107"/>
      <c r="F60" s="107"/>
      <c r="G60" s="107"/>
      <c r="H60" s="107"/>
      <c r="Q60" s="13"/>
      <c r="R60" s="13"/>
    </row>
    <row r="61" spans="1:18" s="69" customFormat="1" ht="32.1" customHeight="1">
      <c r="A61" s="34">
        <f t="shared" si="1"/>
        <v>51</v>
      </c>
      <c r="B61" s="106" t="s">
        <v>80</v>
      </c>
      <c r="C61" s="106"/>
      <c r="D61" s="106"/>
      <c r="E61" s="106"/>
      <c r="F61" s="106"/>
      <c r="G61" s="106"/>
      <c r="H61" s="106"/>
      <c r="Q61" s="13"/>
      <c r="R61" s="13"/>
    </row>
    <row r="62" spans="1:18" s="69" customFormat="1" ht="17.45" customHeight="1">
      <c r="A62" s="34">
        <f t="shared" si="1"/>
        <v>52</v>
      </c>
      <c r="B62" s="106" t="s">
        <v>81</v>
      </c>
      <c r="C62" s="106"/>
      <c r="D62" s="106"/>
      <c r="E62" s="106"/>
      <c r="F62" s="106"/>
      <c r="G62" s="106"/>
      <c r="H62" s="106"/>
      <c r="Q62" s="13"/>
      <c r="R62" s="13"/>
    </row>
    <row r="63" spans="1:18" s="69" customFormat="1" ht="33.6" customHeight="1">
      <c r="A63" s="34">
        <f t="shared" si="1"/>
        <v>53</v>
      </c>
      <c r="B63" s="102" t="s">
        <v>82</v>
      </c>
      <c r="C63" s="102"/>
      <c r="D63" s="102"/>
      <c r="E63" s="102"/>
      <c r="F63" s="102"/>
      <c r="G63" s="102"/>
      <c r="H63" s="102"/>
      <c r="I63" s="71"/>
      <c r="J63" s="71"/>
      <c r="K63" s="71"/>
      <c r="L63" s="71"/>
      <c r="M63" s="71"/>
      <c r="N63" s="71"/>
      <c r="O63" s="71"/>
      <c r="Q63" s="13"/>
      <c r="R63" s="13"/>
    </row>
    <row r="64" spans="1:18" s="69" customFormat="1" ht="16.5" customHeight="1">
      <c r="A64" s="34">
        <f t="shared" si="1"/>
        <v>54</v>
      </c>
      <c r="B64" s="103" t="s">
        <v>70</v>
      </c>
      <c r="C64" s="103"/>
      <c r="D64" s="103"/>
      <c r="E64" s="103"/>
      <c r="F64" s="103"/>
      <c r="G64" s="103"/>
      <c r="H64" s="103"/>
      <c r="I64" s="71"/>
      <c r="J64" s="71"/>
      <c r="K64" s="71"/>
      <c r="L64" s="71"/>
      <c r="M64" s="71"/>
      <c r="N64" s="71"/>
      <c r="O64" s="71"/>
      <c r="Q64" s="13"/>
      <c r="R64" s="13"/>
    </row>
    <row r="65" spans="1:18" ht="17.25">
      <c r="A65" s="34">
        <f t="shared" si="1"/>
        <v>55</v>
      </c>
      <c r="B65" s="104" t="s">
        <v>83</v>
      </c>
      <c r="C65" s="104"/>
      <c r="D65" s="104"/>
      <c r="E65" s="104"/>
      <c r="F65" s="104"/>
      <c r="G65" s="104"/>
      <c r="H65" s="104"/>
    </row>
    <row r="66" spans="1:18" s="69" customFormat="1" ht="17.25">
      <c r="A66" s="34">
        <f t="shared" si="1"/>
        <v>56</v>
      </c>
      <c r="B66" s="104" t="s">
        <v>71</v>
      </c>
      <c r="C66" s="104"/>
      <c r="D66" s="104"/>
      <c r="E66" s="104"/>
      <c r="F66" s="104"/>
      <c r="G66" s="104"/>
      <c r="H66" s="104"/>
      <c r="I66" s="30"/>
      <c r="J66" s="30"/>
      <c r="K66" s="30"/>
      <c r="L66" s="30"/>
      <c r="M66" s="30"/>
      <c r="N66" s="30"/>
      <c r="O66" s="30"/>
      <c r="P66" s="30"/>
      <c r="Q66" s="13"/>
      <c r="R66" s="13"/>
    </row>
    <row r="67" spans="1:18" s="69" customFormat="1" ht="35.450000000000003" customHeight="1">
      <c r="A67" s="7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13"/>
      <c r="R67" s="13"/>
    </row>
    <row r="68" spans="1:18">
      <c r="A68" s="34"/>
      <c r="B68" s="69"/>
      <c r="C68" s="69"/>
      <c r="D68" s="69"/>
      <c r="E68" s="69"/>
      <c r="F68" s="69"/>
      <c r="G68" s="69"/>
    </row>
    <row r="69" spans="1:18">
      <c r="A69" s="34"/>
      <c r="B69" s="69"/>
      <c r="C69" s="69"/>
      <c r="D69" s="69"/>
      <c r="E69" s="69"/>
      <c r="F69" s="69"/>
      <c r="G69" s="69"/>
    </row>
    <row r="70" spans="1:18">
      <c r="A70" s="34"/>
    </row>
    <row r="71" spans="1:18">
      <c r="A71" s="34"/>
    </row>
    <row r="74" spans="1:18">
      <c r="B74" s="72"/>
    </row>
  </sheetData>
  <sortState xmlns:xlrd2="http://schemas.microsoft.com/office/spreadsheetml/2017/richdata2" ref="K30:Q42">
    <sortCondition ref="K30:K42"/>
  </sortState>
  <mergeCells count="9">
    <mergeCell ref="B63:H63"/>
    <mergeCell ref="B64:H64"/>
    <mergeCell ref="B65:H65"/>
    <mergeCell ref="B66:H66"/>
    <mergeCell ref="A2:G2"/>
    <mergeCell ref="A3:G3"/>
    <mergeCell ref="B61:H61"/>
    <mergeCell ref="B62:H62"/>
    <mergeCell ref="B60:H60"/>
  </mergeCells>
  <pageMargins left="0.7" right="0.7" top="1" bottom="0.75" header="0.3" footer="0.3"/>
  <pageSetup scale="58" orientation="portrait" r:id="rId1"/>
  <headerFooter>
    <oddHeader xml:space="preserve">&amp;R&amp;"Times New Roman,Regular"&amp;10Docket No. 20210015-EI
Proposed Dismantlement Company Adjustments for Base vs. Clause 
Corrected Exhibit KF-5, Page 1 of 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5"/>
  <sheetViews>
    <sheetView view="pageLayout" zoomScale="80" zoomScaleNormal="85" zoomScaleSheetLayoutView="80" zoomScalePageLayoutView="80" workbookViewId="0">
      <selection activeCell="H1" sqref="H1:H2"/>
    </sheetView>
  </sheetViews>
  <sheetFormatPr defaultColWidth="8.7109375" defaultRowHeight="15"/>
  <cols>
    <col min="1" max="1" width="8.7109375" style="30"/>
    <col min="2" max="2" width="45.140625" style="30" customWidth="1"/>
    <col min="3" max="3" width="12.85546875" style="30" bestFit="1" customWidth="1"/>
    <col min="4" max="4" width="10.7109375" style="30" bestFit="1" customWidth="1"/>
    <col min="5" max="5" width="20" style="30" bestFit="1" customWidth="1"/>
    <col min="6" max="6" width="17" style="30" bestFit="1" customWidth="1"/>
    <col min="7" max="7" width="15.85546875" style="30" bestFit="1" customWidth="1"/>
    <col min="8" max="8" width="17.140625" style="30" customWidth="1"/>
    <col min="9" max="9" width="8.7109375" style="30"/>
    <col min="10" max="10" width="14.5703125" style="30" bestFit="1" customWidth="1"/>
    <col min="11" max="11" width="27.85546875" style="30" bestFit="1" customWidth="1"/>
    <col min="12" max="12" width="13.5703125" style="30" bestFit="1" customWidth="1"/>
    <col min="13" max="13" width="16" style="30" bestFit="1" customWidth="1"/>
    <col min="14" max="14" width="15.7109375" style="30" bestFit="1" customWidth="1"/>
    <col min="15" max="15" width="3.42578125" style="30" customWidth="1"/>
    <col min="16" max="16" width="16.140625" style="30" bestFit="1" customWidth="1"/>
    <col min="17" max="16384" width="8.7109375" style="30"/>
  </cols>
  <sheetData>
    <row r="1" spans="1:12">
      <c r="G1" s="31"/>
      <c r="H1" s="109" t="s">
        <v>92</v>
      </c>
    </row>
    <row r="2" spans="1:12" ht="15.75" customHeight="1">
      <c r="A2" s="105" t="s">
        <v>58</v>
      </c>
      <c r="B2" s="105"/>
      <c r="C2" s="105"/>
      <c r="D2" s="105"/>
      <c r="E2" s="105"/>
      <c r="F2" s="105"/>
      <c r="G2" s="105"/>
      <c r="H2" s="109" t="s">
        <v>90</v>
      </c>
    </row>
    <row r="3" spans="1:12" ht="15.75" customHeight="1">
      <c r="A3" s="105" t="s">
        <v>1</v>
      </c>
      <c r="B3" s="105"/>
      <c r="C3" s="105"/>
      <c r="D3" s="105"/>
      <c r="E3" s="105"/>
      <c r="F3" s="105"/>
      <c r="G3" s="105"/>
    </row>
    <row r="4" spans="1:12">
      <c r="G4" s="32"/>
    </row>
    <row r="5" spans="1:12">
      <c r="G5" s="33" t="s">
        <v>2</v>
      </c>
      <c r="I5" s="31"/>
    </row>
    <row r="6" spans="1:12">
      <c r="G6" s="33" t="s">
        <v>3</v>
      </c>
    </row>
    <row r="7" spans="1:12">
      <c r="E7" s="33"/>
      <c r="F7" s="33" t="s">
        <v>4</v>
      </c>
      <c r="G7" s="33" t="s">
        <v>5</v>
      </c>
    </row>
    <row r="8" spans="1:12">
      <c r="A8" s="34" t="s">
        <v>6</v>
      </c>
      <c r="E8" s="33" t="s">
        <v>7</v>
      </c>
      <c r="F8" s="33" t="s">
        <v>8</v>
      </c>
      <c r="G8" s="33" t="s">
        <v>9</v>
      </c>
    </row>
    <row r="9" spans="1:12" ht="17.25">
      <c r="A9" s="35" t="s">
        <v>10</v>
      </c>
      <c r="B9" s="35" t="s">
        <v>72</v>
      </c>
      <c r="C9" s="35" t="s">
        <v>11</v>
      </c>
      <c r="D9" s="35" t="s">
        <v>12</v>
      </c>
      <c r="E9" s="35" t="s">
        <v>73</v>
      </c>
      <c r="F9" s="35" t="s">
        <v>13</v>
      </c>
      <c r="G9" s="35" t="s">
        <v>14</v>
      </c>
    </row>
    <row r="10" spans="1:12">
      <c r="A10" s="34"/>
    </row>
    <row r="11" spans="1:12">
      <c r="A11" s="34">
        <v>1</v>
      </c>
      <c r="B11" s="30" t="s">
        <v>15</v>
      </c>
      <c r="C11" s="30" t="s">
        <v>16</v>
      </c>
      <c r="D11" s="30" t="s">
        <v>17</v>
      </c>
      <c r="E11" s="15">
        <v>826866.43319848529</v>
      </c>
      <c r="F11" s="15">
        <v>708417.90254721697</v>
      </c>
      <c r="G11" s="15">
        <f>F11-E11</f>
        <v>-118448.53065126832</v>
      </c>
      <c r="J11" s="16"/>
      <c r="K11" s="16"/>
      <c r="L11" s="16"/>
    </row>
    <row r="12" spans="1:12">
      <c r="A12" s="34">
        <f>+A11+1</f>
        <v>2</v>
      </c>
      <c r="B12" s="30" t="s">
        <v>18</v>
      </c>
      <c r="C12" s="30" t="s">
        <v>16</v>
      </c>
      <c r="D12" s="30" t="s">
        <v>17</v>
      </c>
      <c r="E12" s="14">
        <v>0</v>
      </c>
      <c r="F12" s="14">
        <v>282032.76083410677</v>
      </c>
      <c r="G12" s="17">
        <f t="shared" ref="G12:G32" si="0">F12-E12</f>
        <v>282032.76083410677</v>
      </c>
      <c r="J12" s="16"/>
      <c r="K12" s="16"/>
      <c r="L12" s="16"/>
    </row>
    <row r="13" spans="1:12">
      <c r="A13" s="34">
        <f t="shared" ref="A13:A52" si="1">+A12+1</f>
        <v>3</v>
      </c>
      <c r="B13" s="30" t="s">
        <v>19</v>
      </c>
      <c r="C13" s="30" t="s">
        <v>16</v>
      </c>
      <c r="D13" s="30" t="s">
        <v>17</v>
      </c>
      <c r="E13" s="14">
        <v>1488097.659252967</v>
      </c>
      <c r="F13" s="14">
        <v>1561700.7918248621</v>
      </c>
      <c r="G13" s="17">
        <f t="shared" si="0"/>
        <v>73603.132571895141</v>
      </c>
      <c r="J13" s="16"/>
      <c r="K13" s="16"/>
      <c r="L13" s="16"/>
    </row>
    <row r="14" spans="1:12">
      <c r="A14" s="34">
        <f t="shared" si="1"/>
        <v>4</v>
      </c>
      <c r="B14" s="30" t="s">
        <v>20</v>
      </c>
      <c r="C14" s="30" t="s">
        <v>16</v>
      </c>
      <c r="D14" s="30" t="s">
        <v>17</v>
      </c>
      <c r="E14" s="14">
        <v>2261757.2980088419</v>
      </c>
      <c r="F14" s="14">
        <v>541149.60813578672</v>
      </c>
      <c r="G14" s="17">
        <f t="shared" si="0"/>
        <v>-1720607.6898730551</v>
      </c>
      <c r="J14" s="16"/>
      <c r="K14" s="16"/>
      <c r="L14" s="16"/>
    </row>
    <row r="15" spans="1:12">
      <c r="A15" s="34">
        <f t="shared" si="1"/>
        <v>5</v>
      </c>
      <c r="B15" s="30" t="s">
        <v>60</v>
      </c>
      <c r="C15" s="30" t="s">
        <v>16</v>
      </c>
      <c r="D15" s="30" t="s">
        <v>17</v>
      </c>
      <c r="E15" s="14">
        <v>427667.09125896945</v>
      </c>
      <c r="F15" s="14">
        <v>2208457.5613165647</v>
      </c>
      <c r="G15" s="17">
        <f t="shared" si="0"/>
        <v>1780790.4700575953</v>
      </c>
      <c r="J15" s="16"/>
      <c r="K15" s="16"/>
      <c r="L15" s="16"/>
    </row>
    <row r="16" spans="1:12">
      <c r="A16" s="34">
        <f t="shared" si="1"/>
        <v>6</v>
      </c>
      <c r="B16" s="30" t="s">
        <v>22</v>
      </c>
      <c r="C16" s="30" t="s">
        <v>16</v>
      </c>
      <c r="D16" s="30" t="s">
        <v>17</v>
      </c>
      <c r="E16" s="14">
        <v>646526.94846509094</v>
      </c>
      <c r="F16" s="14">
        <v>1977650.017849247</v>
      </c>
      <c r="G16" s="17">
        <f t="shared" si="0"/>
        <v>1331123.069384156</v>
      </c>
      <c r="J16" s="16"/>
      <c r="K16" s="16"/>
      <c r="L16" s="16"/>
    </row>
    <row r="17" spans="1:12">
      <c r="A17" s="34">
        <f t="shared" si="1"/>
        <v>7</v>
      </c>
      <c r="B17" s="30" t="s">
        <v>23</v>
      </c>
      <c r="C17" s="30" t="s">
        <v>16</v>
      </c>
      <c r="D17" s="30" t="s">
        <v>17</v>
      </c>
      <c r="E17" s="14">
        <v>312959.9084511454</v>
      </c>
      <c r="F17" s="14">
        <v>1044570.7982032715</v>
      </c>
      <c r="G17" s="17">
        <f t="shared" si="0"/>
        <v>731610.88975212607</v>
      </c>
      <c r="J17" s="16"/>
      <c r="K17" s="16"/>
      <c r="L17" s="16"/>
    </row>
    <row r="18" spans="1:12">
      <c r="A18" s="34">
        <f t="shared" si="1"/>
        <v>8</v>
      </c>
      <c r="B18" s="30" t="s">
        <v>26</v>
      </c>
      <c r="C18" s="30" t="s">
        <v>16</v>
      </c>
      <c r="D18" s="30" t="s">
        <v>17</v>
      </c>
      <c r="E18" s="14">
        <v>1058638.7100544781</v>
      </c>
      <c r="F18" s="14">
        <v>491772.50417728187</v>
      </c>
      <c r="G18" s="17">
        <f t="shared" si="0"/>
        <v>-566866.20587719628</v>
      </c>
      <c r="J18" s="16"/>
      <c r="K18" s="16"/>
      <c r="L18" s="16"/>
    </row>
    <row r="19" spans="1:12">
      <c r="A19" s="34">
        <f t="shared" si="1"/>
        <v>9</v>
      </c>
      <c r="B19" s="30" t="s">
        <v>27</v>
      </c>
      <c r="C19" s="30" t="s">
        <v>16</v>
      </c>
      <c r="D19" s="30" t="s">
        <v>17</v>
      </c>
      <c r="E19" s="14">
        <v>695313.13698827778</v>
      </c>
      <c r="F19" s="14">
        <v>350733.86364726681</v>
      </c>
      <c r="G19" s="17">
        <f t="shared" si="0"/>
        <v>-344579.27334101096</v>
      </c>
      <c r="J19" s="16"/>
      <c r="K19" s="16"/>
      <c r="L19" s="16"/>
    </row>
    <row r="20" spans="1:12">
      <c r="A20" s="34">
        <f t="shared" si="1"/>
        <v>10</v>
      </c>
      <c r="B20" s="30" t="s">
        <v>28</v>
      </c>
      <c r="C20" s="30" t="s">
        <v>16</v>
      </c>
      <c r="D20" s="30" t="s">
        <v>17</v>
      </c>
      <c r="E20" s="14">
        <v>1020440.0529787212</v>
      </c>
      <c r="F20" s="14">
        <v>1224087.9460684229</v>
      </c>
      <c r="G20" s="17">
        <f t="shared" si="0"/>
        <v>203647.89308970165</v>
      </c>
      <c r="J20" s="16"/>
      <c r="K20" s="16"/>
      <c r="L20" s="16"/>
    </row>
    <row r="21" spans="1:12">
      <c r="A21" s="34">
        <f t="shared" si="1"/>
        <v>11</v>
      </c>
      <c r="B21" s="30" t="s">
        <v>29</v>
      </c>
      <c r="C21" s="30" t="s">
        <v>16</v>
      </c>
      <c r="D21" s="30" t="s">
        <v>17</v>
      </c>
      <c r="E21" s="14">
        <v>1141106.7817234052</v>
      </c>
      <c r="F21" s="14">
        <v>22393425.386559606</v>
      </c>
      <c r="G21" s="17">
        <f t="shared" si="0"/>
        <v>21252318.604836199</v>
      </c>
      <c r="J21" s="16"/>
      <c r="K21" s="16"/>
      <c r="L21" s="16"/>
    </row>
    <row r="22" spans="1:12">
      <c r="A22" s="34">
        <f t="shared" si="1"/>
        <v>12</v>
      </c>
      <c r="B22" s="30" t="s">
        <v>30</v>
      </c>
      <c r="C22" s="30" t="s">
        <v>16</v>
      </c>
      <c r="D22" s="30" t="s">
        <v>17</v>
      </c>
      <c r="E22" s="14">
        <v>626577.66723505594</v>
      </c>
      <c r="F22" s="14">
        <v>474580.2224614491</v>
      </c>
      <c r="G22" s="17">
        <f t="shared" si="0"/>
        <v>-151997.44477360684</v>
      </c>
      <c r="J22" s="16"/>
      <c r="K22" s="16"/>
      <c r="L22" s="16"/>
    </row>
    <row r="23" spans="1:12">
      <c r="A23" s="34">
        <f t="shared" si="1"/>
        <v>13</v>
      </c>
      <c r="B23" s="30" t="s">
        <v>31</v>
      </c>
      <c r="C23" s="30" t="s">
        <v>16</v>
      </c>
      <c r="D23" s="30" t="s">
        <v>17</v>
      </c>
      <c r="E23" s="14">
        <v>2177192.7894898201</v>
      </c>
      <c r="F23" s="14">
        <v>1509319.9247571591</v>
      </c>
      <c r="G23" s="17">
        <f t="shared" si="0"/>
        <v>-667872.86473266105</v>
      </c>
      <c r="J23" s="16"/>
      <c r="K23" s="16"/>
      <c r="L23" s="16"/>
    </row>
    <row r="24" spans="1:12">
      <c r="A24" s="34">
        <f t="shared" si="1"/>
        <v>14</v>
      </c>
      <c r="B24" s="30" t="s">
        <v>32</v>
      </c>
      <c r="C24" s="30" t="s">
        <v>16</v>
      </c>
      <c r="D24" s="30" t="s">
        <v>33</v>
      </c>
      <c r="E24" s="14">
        <v>1130062.5</v>
      </c>
      <c r="F24" s="14">
        <v>0</v>
      </c>
      <c r="G24" s="17">
        <f t="shared" si="0"/>
        <v>-1130062.5</v>
      </c>
      <c r="J24" s="16"/>
      <c r="K24" s="16"/>
      <c r="L24" s="16"/>
    </row>
    <row r="25" spans="1:12">
      <c r="A25" s="34">
        <f t="shared" si="1"/>
        <v>15</v>
      </c>
      <c r="B25" s="18" t="s">
        <v>21</v>
      </c>
      <c r="C25" s="30" t="s">
        <v>16</v>
      </c>
      <c r="D25" s="30" t="s">
        <v>33</v>
      </c>
      <c r="E25" s="14">
        <v>2697982.2536915471</v>
      </c>
      <c r="F25" s="14">
        <v>0</v>
      </c>
      <c r="G25" s="17">
        <f t="shared" si="0"/>
        <v>-2697982.2536915471</v>
      </c>
      <c r="J25" s="16"/>
    </row>
    <row r="26" spans="1:12">
      <c r="A26" s="34">
        <f t="shared" si="1"/>
        <v>16</v>
      </c>
      <c r="B26" s="18" t="s">
        <v>22</v>
      </c>
      <c r="C26" s="30" t="s">
        <v>16</v>
      </c>
      <c r="D26" s="30" t="s">
        <v>33</v>
      </c>
      <c r="E26" s="14">
        <v>2967620.941738965</v>
      </c>
      <c r="F26" s="14">
        <v>0</v>
      </c>
      <c r="G26" s="17">
        <f t="shared" si="0"/>
        <v>-2967620.941738965</v>
      </c>
      <c r="J26" s="16"/>
    </row>
    <row r="27" spans="1:12">
      <c r="A27" s="34">
        <f t="shared" si="1"/>
        <v>17</v>
      </c>
      <c r="B27" s="30" t="s">
        <v>36</v>
      </c>
      <c r="C27" s="30" t="s">
        <v>16</v>
      </c>
      <c r="D27" s="30" t="s">
        <v>33</v>
      </c>
      <c r="E27" s="14">
        <v>2317556.2055347813</v>
      </c>
      <c r="F27" s="14">
        <v>1531768.7023074024</v>
      </c>
      <c r="G27" s="17">
        <f t="shared" si="0"/>
        <v>-785787.50322737894</v>
      </c>
      <c r="J27" s="16"/>
      <c r="K27" s="16"/>
      <c r="L27" s="16"/>
    </row>
    <row r="28" spans="1:12" ht="17.25">
      <c r="A28" s="34">
        <f t="shared" si="1"/>
        <v>18</v>
      </c>
      <c r="B28" s="30" t="s">
        <v>37</v>
      </c>
      <c r="C28" s="30" t="s">
        <v>16</v>
      </c>
      <c r="D28" s="30" t="s">
        <v>33</v>
      </c>
      <c r="E28" s="14">
        <v>0</v>
      </c>
      <c r="F28" s="14">
        <v>4727760.9172966853</v>
      </c>
      <c r="G28" s="17">
        <f>F28-E28</f>
        <v>4727760.9172966853</v>
      </c>
      <c r="H28" s="23"/>
      <c r="J28" s="16"/>
      <c r="K28" s="16"/>
      <c r="L28" s="16"/>
    </row>
    <row r="29" spans="1:12">
      <c r="A29" s="34">
        <f t="shared" si="1"/>
        <v>19</v>
      </c>
      <c r="B29" s="30" t="s">
        <v>38</v>
      </c>
      <c r="C29" s="30" t="s">
        <v>16</v>
      </c>
      <c r="D29" s="30" t="s">
        <v>33</v>
      </c>
      <c r="E29" s="14">
        <v>958937.06805870833</v>
      </c>
      <c r="F29" s="14">
        <v>0</v>
      </c>
      <c r="G29" s="17">
        <f t="shared" si="0"/>
        <v>-958937.06805870833</v>
      </c>
      <c r="J29" s="16"/>
      <c r="K29" s="16"/>
      <c r="L29" s="16"/>
    </row>
    <row r="30" spans="1:12">
      <c r="A30" s="34">
        <f t="shared" si="1"/>
        <v>20</v>
      </c>
      <c r="B30" s="30" t="s">
        <v>30</v>
      </c>
      <c r="C30" s="30" t="s">
        <v>16</v>
      </c>
      <c r="D30" s="30" t="s">
        <v>33</v>
      </c>
      <c r="E30" s="14">
        <v>2632313.1892344127</v>
      </c>
      <c r="F30" s="14">
        <v>0</v>
      </c>
      <c r="G30" s="17">
        <f t="shared" si="0"/>
        <v>-2632313.1892344127</v>
      </c>
      <c r="J30" s="16"/>
      <c r="K30" s="16"/>
      <c r="L30" s="16"/>
    </row>
    <row r="31" spans="1:12" ht="17.25">
      <c r="A31" s="34">
        <f t="shared" si="1"/>
        <v>21</v>
      </c>
      <c r="B31" s="24" t="s">
        <v>61</v>
      </c>
      <c r="C31" s="36"/>
      <c r="D31" s="36"/>
      <c r="E31" s="25">
        <f t="shared" ref="E31:F31" si="2">SUBTOTAL(9, E11:E30)</f>
        <v>25387616.635363672</v>
      </c>
      <c r="F31" s="25">
        <f t="shared" si="2"/>
        <v>41027428.907986328</v>
      </c>
      <c r="G31" s="25">
        <f>SUBTOTAL(9, G11:G30)</f>
        <v>15639812.27262266</v>
      </c>
      <c r="H31" s="23"/>
      <c r="J31" s="16"/>
      <c r="K31" s="16"/>
      <c r="L31" s="16"/>
    </row>
    <row r="32" spans="1:12" ht="17.25">
      <c r="A32" s="34">
        <f t="shared" si="1"/>
        <v>22</v>
      </c>
      <c r="B32" s="30" t="s">
        <v>39</v>
      </c>
      <c r="C32" s="30" t="s">
        <v>40</v>
      </c>
      <c r="D32" s="30" t="s">
        <v>17</v>
      </c>
      <c r="E32" s="14">
        <v>793601.63092130597</v>
      </c>
      <c r="F32" s="14">
        <v>707849.59273871081</v>
      </c>
      <c r="G32" s="17">
        <f t="shared" si="0"/>
        <v>-85752.038182595163</v>
      </c>
      <c r="H32" s="16"/>
      <c r="J32" s="16"/>
      <c r="K32" s="16"/>
      <c r="L32" s="16"/>
    </row>
    <row r="33" spans="1:11" ht="15.75" thickBot="1">
      <c r="A33" s="34">
        <f t="shared" si="1"/>
        <v>23</v>
      </c>
      <c r="B33" s="19" t="s">
        <v>43</v>
      </c>
      <c r="C33" s="19"/>
      <c r="D33" s="19"/>
      <c r="E33" s="20">
        <f>E31+E32</f>
        <v>26181218.266284976</v>
      </c>
      <c r="F33" s="20">
        <f>F31+F32</f>
        <v>41735278.500725038</v>
      </c>
      <c r="G33" s="20">
        <f>G31+G32</f>
        <v>15554060.234440064</v>
      </c>
      <c r="H33" s="37"/>
      <c r="J33" s="16"/>
      <c r="K33" s="16"/>
    </row>
    <row r="34" spans="1:11" ht="15.75" thickTop="1">
      <c r="A34" s="34">
        <f t="shared" si="1"/>
        <v>24</v>
      </c>
    </row>
    <row r="35" spans="1:11">
      <c r="A35" s="34">
        <f t="shared" si="1"/>
        <v>25</v>
      </c>
    </row>
    <row r="36" spans="1:11" ht="57.6" customHeight="1">
      <c r="A36" s="70">
        <f t="shared" si="1"/>
        <v>26</v>
      </c>
      <c r="B36" s="73" t="s">
        <v>44</v>
      </c>
      <c r="C36" s="74" t="s">
        <v>12</v>
      </c>
      <c r="D36" s="74" t="s">
        <v>45</v>
      </c>
      <c r="E36" s="42" t="s">
        <v>46</v>
      </c>
      <c r="F36" s="75" t="s">
        <v>56</v>
      </c>
      <c r="G36" s="42" t="s">
        <v>74</v>
      </c>
      <c r="H36" s="43" t="s">
        <v>47</v>
      </c>
    </row>
    <row r="37" spans="1:11">
      <c r="A37" s="34">
        <f t="shared" si="1"/>
        <v>27</v>
      </c>
      <c r="B37" s="44" t="s">
        <v>48</v>
      </c>
      <c r="C37" s="45" t="s">
        <v>33</v>
      </c>
      <c r="D37" s="45" t="s">
        <v>16</v>
      </c>
      <c r="E37" s="46">
        <v>84468574.217258915</v>
      </c>
      <c r="F37" s="47">
        <f>25831425.7827411-G37</f>
        <v>112935083.94221307</v>
      </c>
      <c r="G37" s="46">
        <v>-87103658.159471974</v>
      </c>
      <c r="H37" s="48">
        <f>E37+F37+G37</f>
        <v>110300000.00000001</v>
      </c>
    </row>
    <row r="38" spans="1:11">
      <c r="A38" s="34">
        <f t="shared" si="1"/>
        <v>28</v>
      </c>
      <c r="B38" s="49" t="s">
        <v>48</v>
      </c>
      <c r="C38" s="50" t="s">
        <v>17</v>
      </c>
      <c r="D38" s="50" t="s">
        <v>16</v>
      </c>
      <c r="E38" s="76">
        <v>109990039.61753896</v>
      </c>
      <c r="F38" s="77">
        <v>-107585706.37613502</v>
      </c>
      <c r="G38" s="51">
        <v>0</v>
      </c>
      <c r="H38" s="53">
        <f>E38+F38+G38</f>
        <v>2404333.2414039373</v>
      </c>
    </row>
    <row r="39" spans="1:11" ht="17.25">
      <c r="A39" s="34">
        <f t="shared" si="1"/>
        <v>29</v>
      </c>
      <c r="B39" s="78" t="s">
        <v>75</v>
      </c>
      <c r="C39" s="28"/>
      <c r="D39" s="28"/>
      <c r="E39" s="79">
        <f>+SUBTOTAL(9, E37:E38)</f>
        <v>194458613.83479786</v>
      </c>
      <c r="F39" s="80">
        <f t="shared" ref="F39" si="3">SUM(F37:F38)</f>
        <v>5349377.5660780519</v>
      </c>
      <c r="G39" s="79">
        <v>0</v>
      </c>
      <c r="H39" s="81">
        <f>+SUBTOTAL(9, H37:H38)</f>
        <v>112704333.24140395</v>
      </c>
    </row>
    <row r="40" spans="1:11">
      <c r="A40" s="34">
        <f t="shared" si="1"/>
        <v>30</v>
      </c>
      <c r="B40" s="44" t="s">
        <v>48</v>
      </c>
      <c r="C40" s="45" t="s">
        <v>17</v>
      </c>
      <c r="D40" s="45" t="s">
        <v>40</v>
      </c>
      <c r="E40" s="47">
        <v>6818667.2000000002</v>
      </c>
      <c r="F40" s="47">
        <v>-5349377.5660780445</v>
      </c>
      <c r="G40" s="46">
        <v>0</v>
      </c>
      <c r="H40" s="48">
        <f>E40+F40+G40</f>
        <v>1469289.6339219557</v>
      </c>
    </row>
    <row r="41" spans="1:11" ht="17.25">
      <c r="A41" s="34">
        <f t="shared" si="1"/>
        <v>31</v>
      </c>
      <c r="B41" s="54" t="s">
        <v>76</v>
      </c>
      <c r="C41" s="55" t="s">
        <v>33</v>
      </c>
      <c r="D41" s="55" t="s">
        <v>40</v>
      </c>
      <c r="E41" s="82"/>
      <c r="F41" s="82"/>
      <c r="G41" s="82">
        <v>87103658.159471974</v>
      </c>
      <c r="H41" s="53">
        <f>E41+F41+G41</f>
        <v>87103658.159471974</v>
      </c>
    </row>
    <row r="42" spans="1:11">
      <c r="A42" s="34">
        <f t="shared" si="1"/>
        <v>32</v>
      </c>
      <c r="B42" s="59" t="s">
        <v>51</v>
      </c>
      <c r="C42" s="36"/>
      <c r="D42" s="36"/>
      <c r="E42" s="60">
        <f>+SUBTOTAL(9, E39:E41)</f>
        <v>6818667.2000000002</v>
      </c>
      <c r="F42" s="83">
        <f>SUM(F40:F40)</f>
        <v>-5349377.5660780445</v>
      </c>
      <c r="G42" s="60">
        <f>+SUBTOTAL(9, G39:G41)</f>
        <v>87103658.159471974</v>
      </c>
      <c r="H42" s="61">
        <f>+SUBTOTAL(9, H39:H41)</f>
        <v>88572947.793393925</v>
      </c>
    </row>
    <row r="43" spans="1:11" ht="15.75" thickBot="1">
      <c r="A43" s="34">
        <f t="shared" si="1"/>
        <v>33</v>
      </c>
      <c r="B43" s="84" t="s">
        <v>52</v>
      </c>
      <c r="C43" s="85"/>
      <c r="D43" s="85"/>
      <c r="E43" s="86">
        <f>+SUBTOTAL(9, E37:E40)</f>
        <v>201277281.03479785</v>
      </c>
      <c r="F43" s="87">
        <f t="shared" ref="F43" si="4">F39+F42</f>
        <v>7.4505805969238281E-9</v>
      </c>
      <c r="G43" s="86">
        <f>+SUBTOTAL(9, G37:G41)</f>
        <v>0</v>
      </c>
      <c r="H43" s="86">
        <f>+SUBTOTAL(9, H37:H41)</f>
        <v>201277281.03479788</v>
      </c>
    </row>
    <row r="44" spans="1:11" ht="15.75" thickTop="1">
      <c r="A44" s="34">
        <f t="shared" si="1"/>
        <v>34</v>
      </c>
    </row>
    <row r="45" spans="1:11">
      <c r="A45" s="34">
        <f t="shared" si="1"/>
        <v>35</v>
      </c>
    </row>
    <row r="46" spans="1:11">
      <c r="A46" s="34">
        <f t="shared" si="1"/>
        <v>36</v>
      </c>
      <c r="B46" s="21" t="s">
        <v>53</v>
      </c>
      <c r="C46" s="22"/>
      <c r="D46" s="22"/>
    </row>
    <row r="47" spans="1:11" ht="18">
      <c r="A47" s="70">
        <f t="shared" si="1"/>
        <v>37</v>
      </c>
      <c r="B47" s="98" t="s">
        <v>79</v>
      </c>
      <c r="C47" s="99"/>
      <c r="D47" s="99"/>
      <c r="E47" s="99"/>
      <c r="F47" s="99"/>
      <c r="G47" s="99"/>
      <c r="H47" s="99"/>
    </row>
    <row r="48" spans="1:11">
      <c r="A48" s="70">
        <f t="shared" si="1"/>
        <v>38</v>
      </c>
      <c r="B48" s="106" t="s">
        <v>84</v>
      </c>
      <c r="C48" s="106"/>
      <c r="D48" s="106"/>
      <c r="E48" s="106"/>
      <c r="F48" s="106"/>
      <c r="G48" s="106"/>
      <c r="H48" s="106"/>
    </row>
    <row r="49" spans="1:13">
      <c r="A49" s="70">
        <f t="shared" si="1"/>
        <v>39</v>
      </c>
      <c r="B49" s="106" t="s">
        <v>81</v>
      </c>
      <c r="C49" s="106"/>
      <c r="D49" s="106"/>
      <c r="E49" s="106"/>
      <c r="F49" s="106"/>
      <c r="G49" s="106"/>
      <c r="H49" s="106"/>
    </row>
    <row r="50" spans="1:13" ht="30.6" customHeight="1">
      <c r="A50" s="70">
        <f t="shared" si="1"/>
        <v>40</v>
      </c>
      <c r="B50" s="106" t="s">
        <v>82</v>
      </c>
      <c r="C50" s="106"/>
      <c r="D50" s="106"/>
      <c r="E50" s="106"/>
      <c r="F50" s="106"/>
      <c r="G50" s="106"/>
      <c r="H50" s="106"/>
    </row>
    <row r="51" spans="1:13" ht="18">
      <c r="A51" s="70">
        <f t="shared" si="1"/>
        <v>41</v>
      </c>
      <c r="B51" s="99" t="s">
        <v>85</v>
      </c>
      <c r="C51" s="99"/>
      <c r="D51" s="99"/>
      <c r="E51" s="99"/>
      <c r="F51" s="99"/>
      <c r="G51" s="99"/>
      <c r="H51" s="99"/>
    </row>
    <row r="52" spans="1:13" ht="17.25">
      <c r="A52" s="70">
        <f t="shared" si="1"/>
        <v>42</v>
      </c>
      <c r="B52" s="104" t="s">
        <v>83</v>
      </c>
      <c r="C52" s="104"/>
      <c r="D52" s="104"/>
      <c r="E52" s="104"/>
      <c r="F52" s="104"/>
      <c r="G52" s="104"/>
      <c r="H52" s="104"/>
    </row>
    <row r="53" spans="1:13">
      <c r="A53" s="34"/>
    </row>
    <row r="54" spans="1:13">
      <c r="A54" s="34"/>
    </row>
    <row r="55" spans="1:13">
      <c r="A55" s="34"/>
    </row>
    <row r="56" spans="1:13">
      <c r="A56" s="34"/>
    </row>
    <row r="57" spans="1:13">
      <c r="A57" s="34"/>
    </row>
    <row r="58" spans="1:13">
      <c r="A58" s="34"/>
    </row>
    <row r="59" spans="1:13">
      <c r="A59" s="34"/>
    </row>
    <row r="60" spans="1:13">
      <c r="A60" s="34"/>
      <c r="I60" s="72"/>
      <c r="J60" s="72"/>
      <c r="K60" s="72"/>
      <c r="L60" s="72"/>
      <c r="M60" s="72"/>
    </row>
    <row r="61" spans="1:13" ht="30.6" customHeight="1">
      <c r="A61" s="34"/>
      <c r="I61" s="72"/>
      <c r="J61" s="72"/>
      <c r="K61" s="72"/>
      <c r="L61" s="72"/>
      <c r="M61" s="72"/>
    </row>
    <row r="62" spans="1:13">
      <c r="A62" s="34"/>
    </row>
    <row r="63" spans="1:13">
      <c r="A63" s="34"/>
    </row>
    <row r="64" spans="1:13">
      <c r="A64" s="34"/>
    </row>
    <row r="65" spans="1:1">
      <c r="A65" s="34"/>
    </row>
  </sheetData>
  <mergeCells count="6">
    <mergeCell ref="B52:H52"/>
    <mergeCell ref="A2:G2"/>
    <mergeCell ref="A3:G3"/>
    <mergeCell ref="B48:H48"/>
    <mergeCell ref="B49:H49"/>
    <mergeCell ref="B50:H50"/>
  </mergeCells>
  <pageMargins left="0.7" right="0.7" top="1" bottom="0.75" header="0.3" footer="0.3"/>
  <pageSetup scale="61" orientation="portrait" r:id="rId1"/>
  <headerFooter>
    <oddHeader xml:space="preserve">&amp;R&amp;"Times New Roman,Regular"&amp;10Docket No. 20210015-EI
Proposed Dismantlement Company Adjustments for Base vs. Clause 
Corrected Exhibit KF-5, Page 2 of 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6"/>
  <sheetViews>
    <sheetView tabSelected="1" view="pageLayout" zoomScale="80" zoomScaleNormal="85" zoomScaleSheetLayoutView="80" zoomScalePageLayoutView="80" workbookViewId="0">
      <selection activeCell="H1" sqref="H1:H2"/>
    </sheetView>
  </sheetViews>
  <sheetFormatPr defaultColWidth="8.7109375" defaultRowHeight="15"/>
  <cols>
    <col min="1" max="1" width="8.7109375" style="88"/>
    <col min="2" max="2" width="41.28515625" style="88" customWidth="1"/>
    <col min="3" max="3" width="12.85546875" style="88" bestFit="1" customWidth="1"/>
    <col min="4" max="4" width="10.7109375" style="88" bestFit="1" customWidth="1"/>
    <col min="5" max="5" width="20" style="88" customWidth="1"/>
    <col min="6" max="6" width="17.85546875" style="88" customWidth="1"/>
    <col min="7" max="7" width="15.85546875" style="88" bestFit="1" customWidth="1"/>
    <col min="8" max="8" width="18.42578125" style="88" customWidth="1"/>
    <col min="9" max="10" width="8.7109375" style="88"/>
    <col min="11" max="11" width="14.85546875" style="88" bestFit="1" customWidth="1"/>
    <col min="12" max="12" width="13.5703125" style="88" bestFit="1" customWidth="1"/>
    <col min="13" max="13" width="15" style="88" bestFit="1" customWidth="1"/>
    <col min="14" max="14" width="14.42578125" style="88" bestFit="1" customWidth="1"/>
    <col min="15" max="15" width="13.42578125" style="88" customWidth="1"/>
    <col min="16" max="16" width="15" style="88" bestFit="1" customWidth="1"/>
    <col min="17" max="16384" width="8.7109375" style="88"/>
  </cols>
  <sheetData>
    <row r="1" spans="1:12">
      <c r="G1" s="89"/>
      <c r="H1" s="109" t="s">
        <v>93</v>
      </c>
    </row>
    <row r="2" spans="1:12" ht="15.75" customHeight="1">
      <c r="A2" s="108" t="s">
        <v>54</v>
      </c>
      <c r="B2" s="108"/>
      <c r="C2" s="108"/>
      <c r="D2" s="108"/>
      <c r="E2" s="108"/>
      <c r="F2" s="108"/>
      <c r="G2" s="108"/>
      <c r="H2" s="109" t="s">
        <v>90</v>
      </c>
    </row>
    <row r="3" spans="1:12" ht="15.75" customHeight="1">
      <c r="A3" s="108" t="s">
        <v>1</v>
      </c>
      <c r="B3" s="108"/>
      <c r="C3" s="108"/>
      <c r="D3" s="108"/>
      <c r="E3" s="108"/>
      <c r="F3" s="108"/>
      <c r="G3" s="108"/>
    </row>
    <row r="4" spans="1:12">
      <c r="G4" s="90"/>
      <c r="J4" s="9"/>
      <c r="K4" s="9"/>
      <c r="L4" s="9"/>
    </row>
    <row r="5" spans="1:12">
      <c r="G5" s="33" t="s">
        <v>2</v>
      </c>
      <c r="I5" s="89"/>
      <c r="J5" s="9"/>
      <c r="K5" s="9"/>
      <c r="L5" s="9"/>
    </row>
    <row r="6" spans="1:12">
      <c r="G6" s="33" t="s">
        <v>3</v>
      </c>
      <c r="J6" s="9"/>
      <c r="K6" s="9"/>
      <c r="L6" s="9"/>
    </row>
    <row r="7" spans="1:12">
      <c r="E7" s="91"/>
      <c r="F7" s="91" t="s">
        <v>4</v>
      </c>
      <c r="G7" s="33" t="s">
        <v>5</v>
      </c>
      <c r="I7" s="33"/>
      <c r="J7" s="9"/>
      <c r="K7" s="9"/>
      <c r="L7" s="9"/>
    </row>
    <row r="8" spans="1:12">
      <c r="A8" s="92" t="s">
        <v>6</v>
      </c>
      <c r="E8" s="91" t="s">
        <v>7</v>
      </c>
      <c r="F8" s="91" t="s">
        <v>8</v>
      </c>
      <c r="G8" s="33" t="s">
        <v>9</v>
      </c>
      <c r="I8" s="33"/>
      <c r="J8" s="9"/>
      <c r="K8" s="9"/>
      <c r="L8" s="9"/>
    </row>
    <row r="9" spans="1:12" ht="17.25">
      <c r="A9" s="93" t="s">
        <v>10</v>
      </c>
      <c r="B9" s="93" t="s">
        <v>77</v>
      </c>
      <c r="C9" s="93" t="s">
        <v>11</v>
      </c>
      <c r="D9" s="93" t="s">
        <v>12</v>
      </c>
      <c r="E9" s="93" t="s">
        <v>73</v>
      </c>
      <c r="F9" s="93" t="s">
        <v>13</v>
      </c>
      <c r="G9" s="35" t="s">
        <v>14</v>
      </c>
      <c r="I9" s="33"/>
      <c r="J9" s="9"/>
      <c r="K9" s="9"/>
      <c r="L9" s="9"/>
    </row>
    <row r="10" spans="1:12">
      <c r="A10" s="94"/>
      <c r="F10" s="30"/>
      <c r="J10" s="9"/>
      <c r="K10" s="9"/>
      <c r="L10" s="9"/>
    </row>
    <row r="11" spans="1:12">
      <c r="A11" s="94">
        <v>1</v>
      </c>
      <c r="B11" s="88" t="s">
        <v>24</v>
      </c>
      <c r="C11" s="88" t="s">
        <v>16</v>
      </c>
      <c r="D11" s="88" t="s">
        <v>17</v>
      </c>
      <c r="E11" s="2">
        <v>0</v>
      </c>
      <c r="F11" s="15">
        <v>2080.1131111651048</v>
      </c>
      <c r="G11" s="2">
        <f>F11-E11</f>
        <v>2080.1131111651048</v>
      </c>
      <c r="I11" s="33"/>
      <c r="J11" s="9"/>
      <c r="K11" s="9"/>
      <c r="L11" s="9"/>
    </row>
    <row r="12" spans="1:12">
      <c r="A12" s="94">
        <f>+A11+1</f>
        <v>2</v>
      </c>
      <c r="B12" s="88" t="s">
        <v>25</v>
      </c>
      <c r="C12" s="88" t="s">
        <v>16</v>
      </c>
      <c r="D12" s="88" t="s">
        <v>17</v>
      </c>
      <c r="E12" s="4">
        <v>0</v>
      </c>
      <c r="F12" s="14">
        <v>20251.909065091226</v>
      </c>
      <c r="G12" s="4">
        <f t="shared" ref="G12:G21" si="0">F12-E12</f>
        <v>20251.909065091226</v>
      </c>
      <c r="I12" s="33"/>
      <c r="J12" s="9"/>
      <c r="K12" s="9"/>
      <c r="L12" s="9"/>
    </row>
    <row r="13" spans="1:12" s="30" customFormat="1">
      <c r="A13" s="94">
        <f t="shared" ref="A13:A38" si="1">+A12+1</f>
        <v>3</v>
      </c>
      <c r="B13" s="30" t="s">
        <v>29</v>
      </c>
      <c r="C13" s="30" t="s">
        <v>16</v>
      </c>
      <c r="D13" s="30" t="s">
        <v>17</v>
      </c>
      <c r="E13" s="14">
        <v>0</v>
      </c>
      <c r="F13" s="14">
        <v>1072926.9780704144</v>
      </c>
      <c r="G13" s="14">
        <f t="shared" si="0"/>
        <v>1072926.9780704144</v>
      </c>
      <c r="I13" s="33"/>
      <c r="J13" s="10"/>
      <c r="K13" s="10"/>
      <c r="L13" s="10"/>
    </row>
    <row r="14" spans="1:12">
      <c r="A14" s="94">
        <f t="shared" si="1"/>
        <v>4</v>
      </c>
      <c r="B14" s="88" t="s">
        <v>34</v>
      </c>
      <c r="C14" s="30" t="s">
        <v>16</v>
      </c>
      <c r="D14" s="30" t="s">
        <v>17</v>
      </c>
      <c r="E14" s="14">
        <v>0</v>
      </c>
      <c r="F14" s="14">
        <v>76675.009194089187</v>
      </c>
      <c r="G14" s="14">
        <f t="shared" si="0"/>
        <v>76675.009194089187</v>
      </c>
      <c r="H14" s="30"/>
      <c r="I14" s="33"/>
      <c r="J14" s="9"/>
      <c r="K14" s="9"/>
      <c r="L14" s="9"/>
    </row>
    <row r="15" spans="1:12">
      <c r="A15" s="94">
        <f t="shared" si="1"/>
        <v>5</v>
      </c>
      <c r="B15" s="88" t="s">
        <v>34</v>
      </c>
      <c r="C15" s="88" t="s">
        <v>16</v>
      </c>
      <c r="D15" s="88" t="s">
        <v>33</v>
      </c>
      <c r="E15" s="4">
        <v>0</v>
      </c>
      <c r="F15" s="14">
        <v>1656818.5916606677</v>
      </c>
      <c r="G15" s="14">
        <f t="shared" si="0"/>
        <v>1656818.5916606677</v>
      </c>
      <c r="I15" s="33"/>
      <c r="J15" s="9"/>
      <c r="K15" s="9"/>
      <c r="L15" s="9"/>
    </row>
    <row r="16" spans="1:12">
      <c r="A16" s="94">
        <f t="shared" si="1"/>
        <v>6</v>
      </c>
      <c r="B16" s="88" t="s">
        <v>35</v>
      </c>
      <c r="C16" s="88" t="s">
        <v>16</v>
      </c>
      <c r="D16" s="88" t="s">
        <v>33</v>
      </c>
      <c r="E16" s="4">
        <v>0</v>
      </c>
      <c r="F16" s="14">
        <v>787183.62954136427</v>
      </c>
      <c r="G16" s="4">
        <f t="shared" si="0"/>
        <v>787183.62954136427</v>
      </c>
    </row>
    <row r="17" spans="1:16">
      <c r="A17" s="94">
        <f t="shared" si="1"/>
        <v>7</v>
      </c>
      <c r="B17" s="88" t="s">
        <v>36</v>
      </c>
      <c r="C17" s="88" t="s">
        <v>16</v>
      </c>
      <c r="D17" s="88" t="s">
        <v>33</v>
      </c>
      <c r="E17" s="4">
        <v>0</v>
      </c>
      <c r="F17" s="14">
        <v>475585.05526253965</v>
      </c>
      <c r="G17" s="4">
        <f t="shared" si="0"/>
        <v>475585.05526253965</v>
      </c>
    </row>
    <row r="18" spans="1:16" ht="17.25">
      <c r="A18" s="94">
        <f t="shared" si="1"/>
        <v>8</v>
      </c>
      <c r="B18" s="19" t="s">
        <v>62</v>
      </c>
      <c r="C18" s="30"/>
      <c r="D18" s="30"/>
      <c r="E18" s="25">
        <f xml:space="preserve"> SUBTOTAL(9,E11:E17)</f>
        <v>0</v>
      </c>
      <c r="F18" s="25">
        <f xml:space="preserve"> SUBTOTAL(9,F11:F17)</f>
        <v>4091521.2859053314</v>
      </c>
      <c r="G18" s="25">
        <f xml:space="preserve"> SUBTOTAL(9,G11:G17)</f>
        <v>4091521.2859053314</v>
      </c>
      <c r="H18" s="23"/>
      <c r="J18" s="9"/>
      <c r="K18" s="9"/>
      <c r="L18" s="9"/>
    </row>
    <row r="19" spans="1:16">
      <c r="A19" s="94">
        <f t="shared" si="1"/>
        <v>9</v>
      </c>
      <c r="B19" s="88" t="s">
        <v>34</v>
      </c>
      <c r="C19" s="88" t="s">
        <v>40</v>
      </c>
      <c r="D19" s="88" t="s">
        <v>33</v>
      </c>
      <c r="E19" s="5">
        <v>307875.96000000002</v>
      </c>
      <c r="F19" s="27">
        <v>0</v>
      </c>
      <c r="G19" s="4">
        <f t="shared" si="0"/>
        <v>-307875.96000000002</v>
      </c>
      <c r="J19" s="9"/>
      <c r="K19" s="9"/>
      <c r="L19" s="9"/>
    </row>
    <row r="20" spans="1:16">
      <c r="A20" s="94">
        <f t="shared" si="1"/>
        <v>10</v>
      </c>
      <c r="B20" s="88" t="s">
        <v>35</v>
      </c>
      <c r="C20" s="88" t="s">
        <v>40</v>
      </c>
      <c r="D20" s="88" t="s">
        <v>33</v>
      </c>
      <c r="E20" s="5">
        <v>317178.96000000002</v>
      </c>
      <c r="F20" s="27">
        <v>0</v>
      </c>
      <c r="G20" s="4">
        <f t="shared" si="0"/>
        <v>-317178.96000000002</v>
      </c>
      <c r="J20" s="9"/>
      <c r="K20" s="9"/>
      <c r="L20" s="9"/>
    </row>
    <row r="21" spans="1:16">
      <c r="A21" s="94">
        <f t="shared" si="1"/>
        <v>11</v>
      </c>
      <c r="B21" s="30" t="s">
        <v>41</v>
      </c>
      <c r="C21" s="88" t="s">
        <v>40</v>
      </c>
      <c r="D21" s="88" t="s">
        <v>33</v>
      </c>
      <c r="E21" s="5">
        <v>33273</v>
      </c>
      <c r="F21" s="27">
        <v>7464685.0086784652</v>
      </c>
      <c r="G21" s="4">
        <f t="shared" si="0"/>
        <v>7431412.0086784652</v>
      </c>
      <c r="H21" s="95"/>
      <c r="J21" s="9"/>
      <c r="K21" s="9"/>
      <c r="L21" s="9"/>
    </row>
    <row r="22" spans="1:16">
      <c r="A22" s="94">
        <f t="shared" si="1"/>
        <v>12</v>
      </c>
      <c r="B22" s="19" t="s">
        <v>42</v>
      </c>
      <c r="C22" s="30"/>
      <c r="D22" s="30"/>
      <c r="E22" s="25">
        <f>+SUBTOTAL(9, E19:E21)</f>
        <v>658327.92000000004</v>
      </c>
      <c r="F22" s="25">
        <f>+SUBTOTAL(9, F19:F21)</f>
        <v>7464685.0086784652</v>
      </c>
      <c r="G22" s="25">
        <f>+SUBTOTAL(9, G19:G21)</f>
        <v>6806357.0886784652</v>
      </c>
      <c r="J22" s="9"/>
      <c r="K22" s="9"/>
      <c r="L22" s="9"/>
    </row>
    <row r="23" spans="1:16" ht="18" thickBot="1">
      <c r="A23" s="94">
        <f t="shared" si="1"/>
        <v>13</v>
      </c>
      <c r="B23" s="1" t="s">
        <v>55</v>
      </c>
      <c r="C23" s="1"/>
      <c r="D23" s="1"/>
      <c r="E23" s="20">
        <f>+ SUBTOTAL(9,E11:E22)</f>
        <v>658327.92000000004</v>
      </c>
      <c r="F23" s="20">
        <f>+ SUBTOTAL(9,F11:F22)</f>
        <v>11556206.294583797</v>
      </c>
      <c r="G23" s="20">
        <f>+ SUBTOTAL(9,G11:G22)</f>
        <v>10897878.374583796</v>
      </c>
      <c r="H23" s="96"/>
      <c r="J23" s="9"/>
      <c r="K23" s="9"/>
      <c r="L23" s="9"/>
    </row>
    <row r="24" spans="1:16" ht="15.75" thickTop="1">
      <c r="A24" s="94">
        <f t="shared" si="1"/>
        <v>14</v>
      </c>
    </row>
    <row r="25" spans="1:16">
      <c r="A25" s="94">
        <f t="shared" si="1"/>
        <v>15</v>
      </c>
      <c r="B25" s="97"/>
    </row>
    <row r="26" spans="1:16" ht="60">
      <c r="A26" s="94">
        <f t="shared" si="1"/>
        <v>16</v>
      </c>
      <c r="B26" s="73" t="s">
        <v>44</v>
      </c>
      <c r="C26" s="74" t="s">
        <v>12</v>
      </c>
      <c r="D26" s="74" t="s">
        <v>45</v>
      </c>
      <c r="E26" s="42" t="s">
        <v>46</v>
      </c>
      <c r="F26" s="75" t="s">
        <v>56</v>
      </c>
      <c r="G26" s="43" t="s">
        <v>47</v>
      </c>
    </row>
    <row r="27" spans="1:16">
      <c r="A27" s="94">
        <f t="shared" si="1"/>
        <v>17</v>
      </c>
      <c r="B27" s="44" t="s">
        <v>49</v>
      </c>
      <c r="C27" s="45" t="s">
        <v>33</v>
      </c>
      <c r="D27" s="45" t="s">
        <v>16</v>
      </c>
      <c r="E27" s="46">
        <v>64176155.599999994</v>
      </c>
      <c r="F27" s="46">
        <v>-933148.56421719142</v>
      </c>
      <c r="G27" s="48">
        <f>E27+F27</f>
        <v>63243007.035782799</v>
      </c>
    </row>
    <row r="28" spans="1:16">
      <c r="A28" s="94">
        <f t="shared" si="1"/>
        <v>18</v>
      </c>
      <c r="B28" s="49" t="s">
        <v>49</v>
      </c>
      <c r="C28" s="50" t="s">
        <v>17</v>
      </c>
      <c r="D28" s="50" t="s">
        <v>16</v>
      </c>
      <c r="E28" s="52">
        <v>0</v>
      </c>
      <c r="F28" s="51">
        <v>284609.5928620302</v>
      </c>
      <c r="G28" s="53">
        <f>E28+F28</f>
        <v>284609.5928620302</v>
      </c>
    </row>
    <row r="29" spans="1:16" ht="17.25">
      <c r="A29" s="94">
        <f t="shared" si="1"/>
        <v>19</v>
      </c>
      <c r="B29" s="59" t="s">
        <v>78</v>
      </c>
      <c r="C29" s="24"/>
      <c r="D29" s="24"/>
      <c r="E29" s="60">
        <f>+SUBTOTAL(9,E27:E28)</f>
        <v>64176155.599999994</v>
      </c>
      <c r="F29" s="60">
        <f>+SUBTOTAL(9,F27:F28)</f>
        <v>-648538.97135516116</v>
      </c>
      <c r="G29" s="61">
        <f>+SUBTOTAL(9,G27:G28)</f>
        <v>63527616.628644831</v>
      </c>
    </row>
    <row r="30" spans="1:16">
      <c r="A30" s="94">
        <f t="shared" si="1"/>
        <v>20</v>
      </c>
      <c r="B30" s="49" t="s">
        <v>57</v>
      </c>
      <c r="C30" s="50" t="s">
        <v>33</v>
      </c>
      <c r="D30" s="50" t="s">
        <v>40</v>
      </c>
      <c r="E30" s="62">
        <v>35335498.028644845</v>
      </c>
      <c r="F30" s="62">
        <v>648538.97135516023</v>
      </c>
      <c r="G30" s="63">
        <f>E30+F30</f>
        <v>35984037.000000007</v>
      </c>
    </row>
    <row r="31" spans="1:16" ht="15.75" thickBot="1">
      <c r="A31" s="94">
        <f t="shared" si="1"/>
        <v>21</v>
      </c>
      <c r="B31" s="64" t="s">
        <v>52</v>
      </c>
      <c r="C31" s="65"/>
      <c r="D31" s="65"/>
      <c r="E31" s="66">
        <f>+SUBTOTAL(9, E27:E30)</f>
        <v>99511653.628644839</v>
      </c>
      <c r="F31" s="101">
        <f>+SUBTOTAL(9, F27:F30)</f>
        <v>-9.3132257461547852E-10</v>
      </c>
      <c r="G31" s="68">
        <f>+SUBTOTAL(9, G27:G30)</f>
        <v>99511653.628644839</v>
      </c>
      <c r="J31" s="30"/>
      <c r="K31" s="30"/>
      <c r="L31" s="30"/>
      <c r="M31" s="30"/>
      <c r="N31" s="30"/>
      <c r="O31" s="30"/>
      <c r="P31" s="30"/>
    </row>
    <row r="32" spans="1:16" ht="15.75" thickTop="1">
      <c r="A32" s="94">
        <f t="shared" si="1"/>
        <v>22</v>
      </c>
    </row>
    <row r="33" spans="1:13">
      <c r="A33" s="94">
        <f t="shared" si="1"/>
        <v>23</v>
      </c>
    </row>
    <row r="34" spans="1:13" ht="18.95" customHeight="1">
      <c r="A34" s="94">
        <f t="shared" si="1"/>
        <v>24</v>
      </c>
      <c r="B34" s="6" t="s">
        <v>53</v>
      </c>
      <c r="C34" s="3"/>
      <c r="D34" s="3"/>
    </row>
    <row r="35" spans="1:13" ht="18.95" customHeight="1">
      <c r="A35" s="94">
        <f t="shared" si="1"/>
        <v>25</v>
      </c>
      <c r="B35" s="100" t="s">
        <v>86</v>
      </c>
      <c r="C35" s="99"/>
      <c r="D35" s="99"/>
      <c r="E35" s="99"/>
      <c r="F35" s="99"/>
      <c r="G35" s="99"/>
      <c r="H35" s="99"/>
    </row>
    <row r="36" spans="1:13" ht="20.45" customHeight="1">
      <c r="A36" s="94">
        <f t="shared" si="1"/>
        <v>26</v>
      </c>
      <c r="B36" s="106" t="s">
        <v>87</v>
      </c>
      <c r="C36" s="106"/>
      <c r="D36" s="106"/>
      <c r="E36" s="106"/>
      <c r="F36" s="106"/>
      <c r="G36" s="106"/>
      <c r="H36" s="106"/>
    </row>
    <row r="37" spans="1:13" ht="36" customHeight="1">
      <c r="A37" s="94">
        <f t="shared" si="1"/>
        <v>27</v>
      </c>
      <c r="B37" s="106" t="s">
        <v>88</v>
      </c>
      <c r="C37" s="106"/>
      <c r="D37" s="106"/>
      <c r="E37" s="106"/>
      <c r="F37" s="106"/>
      <c r="G37" s="106"/>
      <c r="H37" s="106"/>
    </row>
    <row r="38" spans="1:13" ht="16.5" customHeight="1">
      <c r="A38" s="94">
        <f t="shared" si="1"/>
        <v>28</v>
      </c>
      <c r="B38" s="106" t="s">
        <v>89</v>
      </c>
      <c r="C38" s="106"/>
      <c r="D38" s="106"/>
      <c r="E38" s="106"/>
      <c r="F38" s="106"/>
      <c r="G38" s="106"/>
      <c r="H38" s="106"/>
    </row>
    <row r="39" spans="1:13">
      <c r="A39" s="92"/>
    </row>
    <row r="40" spans="1:13" s="30" customFormat="1">
      <c r="A40" s="92"/>
      <c r="B40" s="88"/>
      <c r="C40" s="88"/>
      <c r="D40" s="88"/>
      <c r="E40" s="88"/>
      <c r="F40" s="88"/>
      <c r="G40" s="88"/>
      <c r="H40" s="88"/>
    </row>
    <row r="41" spans="1:13" s="30" customFormat="1" ht="18.600000000000001" customHeight="1">
      <c r="A41" s="92"/>
      <c r="I41" s="72"/>
      <c r="J41" s="72"/>
      <c r="K41" s="72"/>
      <c r="L41" s="72"/>
      <c r="M41" s="72"/>
    </row>
    <row r="42" spans="1:13" s="30" customFormat="1">
      <c r="A42" s="92"/>
    </row>
    <row r="43" spans="1:13" s="30" customFormat="1">
      <c r="A43" s="92"/>
    </row>
    <row r="44" spans="1:13" s="30" customFormat="1">
      <c r="A44" s="92"/>
    </row>
    <row r="45" spans="1:13" s="30" customFormat="1"/>
    <row r="46" spans="1:13" ht="17.25">
      <c r="B46" s="7"/>
      <c r="C46" s="30"/>
      <c r="D46" s="30"/>
      <c r="E46" s="30"/>
      <c r="F46" s="30"/>
      <c r="G46" s="30"/>
      <c r="H46" s="30"/>
    </row>
  </sheetData>
  <mergeCells count="5">
    <mergeCell ref="A2:G2"/>
    <mergeCell ref="A3:G3"/>
    <mergeCell ref="B36:H36"/>
    <mergeCell ref="B37:H37"/>
    <mergeCell ref="B38:H38"/>
  </mergeCells>
  <pageMargins left="0.7" right="0.7" top="1" bottom="0.75" header="0.3" footer="0.3"/>
  <pageSetup scale="62" orientation="portrait" r:id="rId1"/>
  <headerFooter>
    <oddHeader xml:space="preserve">&amp;R&amp;"Times New Roman,Regular"&amp;10Docket No. 20210015-EI
Proposed Dismantlement Company Adjustments for Base vs. Clause 
Corrected Exhibit KF-5, Page 3 of 3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85253b9-0a55-49a1-98ad-b5b6252d7079" xsi:nil="true"/>
    <SharedWithUsers xmlns="3a6ed07f-74d3-4d6b-b2d6-faf8761c8676">
      <UserInfo>
        <DisplayName/>
        <AccountId xsi:nil="true"/>
        <AccountType/>
      </UserInfo>
    </SharedWithUsers>
    <CaseSubjects xmlns="8b86ae58-4ff9-4300-8876-bb89783e485c" xsi:nil="true"/>
    <Document_x0020_Status xmlns="c85253b9-0a55-49a1-98ad-b5b6252d7079">Draft</Document_x0020_Status>
    <CaseNumber xmlns="8b86ae58-4ff9-4300-8876-bb89783e485c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178</SRCH_DocketId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6EBD23A0-652D-473F-B640-813B189A14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09D3CF-F16A-44F4-9182-4676A732FC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E41EF5-62BB-4C38-A1A2-D3B9F7C5F152}">
  <ds:schemaRefs>
    <ds:schemaRef ds:uri="bf2f7f4e-dc3a-4414-a9a7-522192890223"/>
    <ds:schemaRef ds:uri="http://purl.org/dc/elements/1.1/"/>
    <ds:schemaRef ds:uri="http://schemas.microsoft.com/office/2006/metadata/properties"/>
    <ds:schemaRef ds:uri="http://purl.org/dc/terms/"/>
    <ds:schemaRef ds:uri="fffce27a-a9d4-49a6-9083-056795dbe9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c85253b9-0a55-49a1-98ad-b5b6252d7079"/>
    <ds:schemaRef ds:uri="3a6ed07f-74d3-4d6b-b2d6-faf8761c8676"/>
    <ds:schemaRef ds:uri="8b86ae58-4ff9-4300-8876-bb89783e485c"/>
    <ds:schemaRef ds:uri="C2952A52-8A0A-49DD-9489-84516BF5EFD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KF-5 - Combined </vt:lpstr>
      <vt:lpstr>Exhibit KF-5 - FPL</vt:lpstr>
      <vt:lpstr>Exhibit KF-5 - Gulf</vt:lpstr>
      <vt:lpstr>'Exhibit KF-5 - Combined '!Print_Area</vt:lpstr>
      <vt:lpstr>'Exhibit KF-5 - FPL'!Print_Area</vt:lpstr>
      <vt:lpstr>'Exhibit KF-5 - Gulf'!Print_Area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Keith</dc:title>
  <dc:subject/>
  <dc:creator/>
  <cp:keywords/>
  <dc:description/>
  <cp:lastModifiedBy/>
  <cp:revision/>
  <dcterms:created xsi:type="dcterms:W3CDTF">2016-03-12T18:09:58Z</dcterms:created>
  <dcterms:modified xsi:type="dcterms:W3CDTF">2021-05-07T15:52:41Z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  <property fmtid="{D5CDD505-2E9C-101B-9397-08002B2CF9AE}" pid="3" name="Order">
    <vt:r8>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